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eva_roskova\Desktop\ms pastelka excel\"/>
    </mc:Choice>
  </mc:AlternateContent>
  <bookViews>
    <workbookView xWindow="0" yWindow="0" windowWidth="28800" windowHeight="12435"/>
  </bookViews>
  <sheets>
    <sheet name="Rekapitulace stavby" sheetId="1" r:id="rId1"/>
    <sheet name="D.1.4.D - Silnoproudé roz..." sheetId="2" r:id="rId2"/>
    <sheet name="Pokyny pro vyplnění" sheetId="3" r:id="rId3"/>
  </sheets>
  <definedNames>
    <definedName name="_xlnm._FilterDatabase" localSheetId="1" hidden="1">'D.1.4.D - Silnoproudé roz...'!$C$81:$K$270</definedName>
    <definedName name="_xlnm.Print_Titles" localSheetId="1">'D.1.4.D - Silnoproudé roz...'!$81:$81</definedName>
    <definedName name="_xlnm.Print_Titles" localSheetId="0">'Rekapitulace stavby'!$49:$49</definedName>
    <definedName name="_xlnm.Print_Area" localSheetId="1">'D.1.4.D - Silnoproudé roz...'!$C$4:$J$36,'D.1.4.D - Silnoproudé roz...'!$C$42:$J$63,'D.1.4.D - Silnoproudé roz...'!$C$69:$K$270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J83" i="2" l="1"/>
  <c r="AY52" i="1"/>
  <c r="AX52" i="1"/>
  <c r="BI269" i="2"/>
  <c r="BH269" i="2"/>
  <c r="BG269" i="2"/>
  <c r="BF269" i="2"/>
  <c r="T269" i="2"/>
  <c r="R269" i="2"/>
  <c r="P269" i="2"/>
  <c r="BK269" i="2"/>
  <c r="J269" i="2"/>
  <c r="BE269" i="2" s="1"/>
  <c r="BI267" i="2"/>
  <c r="BH267" i="2"/>
  <c r="BG267" i="2"/>
  <c r="BF267" i="2"/>
  <c r="T267" i="2"/>
  <c r="R267" i="2"/>
  <c r="P267" i="2"/>
  <c r="BK267" i="2"/>
  <c r="J267" i="2"/>
  <c r="BE267" i="2" s="1"/>
  <c r="BI265" i="2"/>
  <c r="BH265" i="2"/>
  <c r="BG265" i="2"/>
  <c r="BF265" i="2"/>
  <c r="T265" i="2"/>
  <c r="R265" i="2"/>
  <c r="P265" i="2"/>
  <c r="BK265" i="2"/>
  <c r="J265" i="2"/>
  <c r="BE265" i="2" s="1"/>
  <c r="BI263" i="2"/>
  <c r="BH263" i="2"/>
  <c r="BG263" i="2"/>
  <c r="BF263" i="2"/>
  <c r="T263" i="2"/>
  <c r="R263" i="2"/>
  <c r="P263" i="2"/>
  <c r="BK263" i="2"/>
  <c r="J263" i="2"/>
  <c r="BE263" i="2"/>
  <c r="BI261" i="2"/>
  <c r="BH261" i="2"/>
  <c r="BG261" i="2"/>
  <c r="BF261" i="2"/>
  <c r="T261" i="2"/>
  <c r="R261" i="2"/>
  <c r="P261" i="2"/>
  <c r="BK261" i="2"/>
  <c r="J261" i="2"/>
  <c r="BE261" i="2"/>
  <c r="BI259" i="2"/>
  <c r="BH259" i="2"/>
  <c r="BG259" i="2"/>
  <c r="BF259" i="2"/>
  <c r="T259" i="2"/>
  <c r="R259" i="2"/>
  <c r="P259" i="2"/>
  <c r="BK259" i="2"/>
  <c r="J259" i="2"/>
  <c r="BE259" i="2"/>
  <c r="BI257" i="2"/>
  <c r="BH257" i="2"/>
  <c r="BG257" i="2"/>
  <c r="BF257" i="2"/>
  <c r="T257" i="2"/>
  <c r="R257" i="2"/>
  <c r="P257" i="2"/>
  <c r="BK257" i="2"/>
  <c r="J257" i="2"/>
  <c r="BE257" i="2" s="1"/>
  <c r="BI255" i="2"/>
  <c r="BH255" i="2"/>
  <c r="BG255" i="2"/>
  <c r="BF255" i="2"/>
  <c r="T255" i="2"/>
  <c r="R255" i="2"/>
  <c r="P255" i="2"/>
  <c r="BK255" i="2"/>
  <c r="J255" i="2"/>
  <c r="BE255" i="2" s="1"/>
  <c r="BI253" i="2"/>
  <c r="BH253" i="2"/>
  <c r="BG253" i="2"/>
  <c r="BF253" i="2"/>
  <c r="T253" i="2"/>
  <c r="R253" i="2"/>
  <c r="P253" i="2"/>
  <c r="BK253" i="2"/>
  <c r="J253" i="2"/>
  <c r="BE253" i="2" s="1"/>
  <c r="BI250" i="2"/>
  <c r="BH250" i="2"/>
  <c r="BG250" i="2"/>
  <c r="BF250" i="2"/>
  <c r="T250" i="2"/>
  <c r="R250" i="2"/>
  <c r="P250" i="2"/>
  <c r="BK250" i="2"/>
  <c r="J250" i="2"/>
  <c r="BE250" i="2" s="1"/>
  <c r="BI248" i="2"/>
  <c r="BH248" i="2"/>
  <c r="BG248" i="2"/>
  <c r="BF248" i="2"/>
  <c r="T248" i="2"/>
  <c r="R248" i="2"/>
  <c r="P248" i="2"/>
  <c r="BK248" i="2"/>
  <c r="J248" i="2"/>
  <c r="BE248" i="2" s="1"/>
  <c r="BI246" i="2"/>
  <c r="BH246" i="2"/>
  <c r="BG246" i="2"/>
  <c r="BF246" i="2"/>
  <c r="T246" i="2"/>
  <c r="R246" i="2"/>
  <c r="P246" i="2"/>
  <c r="BK246" i="2"/>
  <c r="J246" i="2"/>
  <c r="BE246" i="2"/>
  <c r="BI244" i="2"/>
  <c r="BH244" i="2"/>
  <c r="BG244" i="2"/>
  <c r="BF244" i="2"/>
  <c r="T244" i="2"/>
  <c r="R244" i="2"/>
  <c r="P244" i="2"/>
  <c r="BK244" i="2"/>
  <c r="J244" i="2"/>
  <c r="BE244" i="2" s="1"/>
  <c r="BI242" i="2"/>
  <c r="BH242" i="2"/>
  <c r="BG242" i="2"/>
  <c r="BF242" i="2"/>
  <c r="T242" i="2"/>
  <c r="R242" i="2"/>
  <c r="P242" i="2"/>
  <c r="BK242" i="2"/>
  <c r="J242" i="2"/>
  <c r="BE242" i="2"/>
  <c r="BI240" i="2"/>
  <c r="BH240" i="2"/>
  <c r="BG240" i="2"/>
  <c r="BF240" i="2"/>
  <c r="T240" i="2"/>
  <c r="R240" i="2"/>
  <c r="P240" i="2"/>
  <c r="BK240" i="2"/>
  <c r="J240" i="2"/>
  <c r="BE240" i="2" s="1"/>
  <c r="BI238" i="2"/>
  <c r="BH238" i="2"/>
  <c r="BG238" i="2"/>
  <c r="BF238" i="2"/>
  <c r="T238" i="2"/>
  <c r="R238" i="2"/>
  <c r="P238" i="2"/>
  <c r="BK238" i="2"/>
  <c r="J238" i="2"/>
  <c r="BE238" i="2"/>
  <c r="BI236" i="2"/>
  <c r="BH236" i="2"/>
  <c r="BG236" i="2"/>
  <c r="BF236" i="2"/>
  <c r="T236" i="2"/>
  <c r="R236" i="2"/>
  <c r="P236" i="2"/>
  <c r="BK236" i="2"/>
  <c r="J236" i="2"/>
  <c r="BE236" i="2"/>
  <c r="BI234" i="2"/>
  <c r="BH234" i="2"/>
  <c r="BG234" i="2"/>
  <c r="BF234" i="2"/>
  <c r="T234" i="2"/>
  <c r="R234" i="2"/>
  <c r="P234" i="2"/>
  <c r="BK234" i="2"/>
  <c r="J234" i="2"/>
  <c r="BE234" i="2"/>
  <c r="BI232" i="2"/>
  <c r="BH232" i="2"/>
  <c r="BG232" i="2"/>
  <c r="BF232" i="2"/>
  <c r="T232" i="2"/>
  <c r="R232" i="2"/>
  <c r="P232" i="2"/>
  <c r="BK232" i="2"/>
  <c r="J232" i="2"/>
  <c r="BE232" i="2" s="1"/>
  <c r="BI230" i="2"/>
  <c r="BH230" i="2"/>
  <c r="BG230" i="2"/>
  <c r="BF230" i="2"/>
  <c r="T230" i="2"/>
  <c r="R230" i="2"/>
  <c r="P230" i="2"/>
  <c r="BK230" i="2"/>
  <c r="J230" i="2"/>
  <c r="BE230" i="2" s="1"/>
  <c r="BI228" i="2"/>
  <c r="BH228" i="2"/>
  <c r="BG228" i="2"/>
  <c r="BF228" i="2"/>
  <c r="T228" i="2"/>
  <c r="R228" i="2"/>
  <c r="P228" i="2"/>
  <c r="BK228" i="2"/>
  <c r="J228" i="2"/>
  <c r="BE228" i="2"/>
  <c r="BI226" i="2"/>
  <c r="BH226" i="2"/>
  <c r="BG226" i="2"/>
  <c r="BF226" i="2"/>
  <c r="T226" i="2"/>
  <c r="R226" i="2"/>
  <c r="P226" i="2"/>
  <c r="BK226" i="2"/>
  <c r="J226" i="2"/>
  <c r="BE226" i="2" s="1"/>
  <c r="BI224" i="2"/>
  <c r="BH224" i="2"/>
  <c r="BG224" i="2"/>
  <c r="BF224" i="2"/>
  <c r="T224" i="2"/>
  <c r="R224" i="2"/>
  <c r="P224" i="2"/>
  <c r="BK224" i="2"/>
  <c r="J224" i="2"/>
  <c r="BE224" i="2" s="1"/>
  <c r="BI222" i="2"/>
  <c r="BH222" i="2"/>
  <c r="BG222" i="2"/>
  <c r="BF222" i="2"/>
  <c r="T222" i="2"/>
  <c r="R222" i="2"/>
  <c r="P222" i="2"/>
  <c r="BK222" i="2"/>
  <c r="J222" i="2"/>
  <c r="BE222" i="2"/>
  <c r="BI220" i="2"/>
  <c r="BH220" i="2"/>
  <c r="BG220" i="2"/>
  <c r="BF220" i="2"/>
  <c r="T220" i="2"/>
  <c r="R220" i="2"/>
  <c r="P220" i="2"/>
  <c r="BK220" i="2"/>
  <c r="J220" i="2"/>
  <c r="BE220" i="2" s="1"/>
  <c r="BI218" i="2"/>
  <c r="BH218" i="2"/>
  <c r="BG218" i="2"/>
  <c r="BF218" i="2"/>
  <c r="T218" i="2"/>
  <c r="R218" i="2"/>
  <c r="P218" i="2"/>
  <c r="BK218" i="2"/>
  <c r="J218" i="2"/>
  <c r="BE218" i="2" s="1"/>
  <c r="BI216" i="2"/>
  <c r="BH216" i="2"/>
  <c r="BG216" i="2"/>
  <c r="BF216" i="2"/>
  <c r="T216" i="2"/>
  <c r="R216" i="2"/>
  <c r="P216" i="2"/>
  <c r="BK216" i="2"/>
  <c r="J216" i="2"/>
  <c r="BE216" i="2"/>
  <c r="BI214" i="2"/>
  <c r="BH214" i="2"/>
  <c r="BG214" i="2"/>
  <c r="BF214" i="2"/>
  <c r="T214" i="2"/>
  <c r="R214" i="2"/>
  <c r="P214" i="2"/>
  <c r="BK214" i="2"/>
  <c r="J214" i="2"/>
  <c r="BE214" i="2" s="1"/>
  <c r="BI212" i="2"/>
  <c r="BH212" i="2"/>
  <c r="BG212" i="2"/>
  <c r="BF212" i="2"/>
  <c r="T212" i="2"/>
  <c r="R212" i="2"/>
  <c r="P212" i="2"/>
  <c r="BK212" i="2"/>
  <c r="J212" i="2"/>
  <c r="BE212" i="2"/>
  <c r="BI210" i="2"/>
  <c r="BH210" i="2"/>
  <c r="BG210" i="2"/>
  <c r="BF210" i="2"/>
  <c r="T210" i="2"/>
  <c r="R210" i="2"/>
  <c r="P210" i="2"/>
  <c r="BK210" i="2"/>
  <c r="J210" i="2"/>
  <c r="BE210" i="2" s="1"/>
  <c r="BI208" i="2"/>
  <c r="BH208" i="2"/>
  <c r="BG208" i="2"/>
  <c r="BF208" i="2"/>
  <c r="T208" i="2"/>
  <c r="R208" i="2"/>
  <c r="P208" i="2"/>
  <c r="BK208" i="2"/>
  <c r="J208" i="2"/>
  <c r="BE208" i="2"/>
  <c r="BI206" i="2"/>
  <c r="BH206" i="2"/>
  <c r="BG206" i="2"/>
  <c r="BF206" i="2"/>
  <c r="T206" i="2"/>
  <c r="R206" i="2"/>
  <c r="P206" i="2"/>
  <c r="BK206" i="2"/>
  <c r="J206" i="2"/>
  <c r="BE206" i="2"/>
  <c r="BI204" i="2"/>
  <c r="BH204" i="2"/>
  <c r="BG204" i="2"/>
  <c r="BF204" i="2"/>
  <c r="T204" i="2"/>
  <c r="R204" i="2"/>
  <c r="P204" i="2"/>
  <c r="BK204" i="2"/>
  <c r="J204" i="2"/>
  <c r="BE204" i="2"/>
  <c r="BI202" i="2"/>
  <c r="BH202" i="2"/>
  <c r="BG202" i="2"/>
  <c r="BF202" i="2"/>
  <c r="T202" i="2"/>
  <c r="R202" i="2"/>
  <c r="P202" i="2"/>
  <c r="BK202" i="2"/>
  <c r="J202" i="2"/>
  <c r="BE202" i="2" s="1"/>
  <c r="BI199" i="2"/>
  <c r="BH199" i="2"/>
  <c r="BG199" i="2"/>
  <c r="BF199" i="2"/>
  <c r="T199" i="2"/>
  <c r="R199" i="2"/>
  <c r="P199" i="2"/>
  <c r="BK199" i="2"/>
  <c r="J199" i="2"/>
  <c r="BE199" i="2" s="1"/>
  <c r="BI197" i="2"/>
  <c r="BH197" i="2"/>
  <c r="BG197" i="2"/>
  <c r="BF197" i="2"/>
  <c r="T197" i="2"/>
  <c r="R197" i="2"/>
  <c r="P197" i="2"/>
  <c r="BK197" i="2"/>
  <c r="J197" i="2"/>
  <c r="BE197" i="2"/>
  <c r="BI195" i="2"/>
  <c r="BH195" i="2"/>
  <c r="BG195" i="2"/>
  <c r="BF195" i="2"/>
  <c r="T195" i="2"/>
  <c r="R195" i="2"/>
  <c r="P195" i="2"/>
  <c r="BK195" i="2"/>
  <c r="J195" i="2"/>
  <c r="BE195" i="2" s="1"/>
  <c r="BI193" i="2"/>
  <c r="BH193" i="2"/>
  <c r="BG193" i="2"/>
  <c r="BF193" i="2"/>
  <c r="T193" i="2"/>
  <c r="R193" i="2"/>
  <c r="P193" i="2"/>
  <c r="BK193" i="2"/>
  <c r="J193" i="2"/>
  <c r="BE193" i="2"/>
  <c r="BI191" i="2"/>
  <c r="BH191" i="2"/>
  <c r="BG191" i="2"/>
  <c r="BF191" i="2"/>
  <c r="T191" i="2"/>
  <c r="R191" i="2"/>
  <c r="P191" i="2"/>
  <c r="BK191" i="2"/>
  <c r="J191" i="2"/>
  <c r="BE191" i="2"/>
  <c r="BI189" i="2"/>
  <c r="BH189" i="2"/>
  <c r="BG189" i="2"/>
  <c r="BF189" i="2"/>
  <c r="T189" i="2"/>
  <c r="R189" i="2"/>
  <c r="P189" i="2"/>
  <c r="BK189" i="2"/>
  <c r="J189" i="2"/>
  <c r="BE189" i="2"/>
  <c r="BI187" i="2"/>
  <c r="BH187" i="2"/>
  <c r="BG187" i="2"/>
  <c r="BF187" i="2"/>
  <c r="T187" i="2"/>
  <c r="R187" i="2"/>
  <c r="P187" i="2"/>
  <c r="BK187" i="2"/>
  <c r="J187" i="2"/>
  <c r="BE187" i="2" s="1"/>
  <c r="BI185" i="2"/>
  <c r="BH185" i="2"/>
  <c r="BG185" i="2"/>
  <c r="BF185" i="2"/>
  <c r="T185" i="2"/>
  <c r="R185" i="2"/>
  <c r="P185" i="2"/>
  <c r="BK185" i="2"/>
  <c r="J185" i="2"/>
  <c r="BE185" i="2" s="1"/>
  <c r="BI183" i="2"/>
  <c r="BH183" i="2"/>
  <c r="BG183" i="2"/>
  <c r="BF183" i="2"/>
  <c r="T183" i="2"/>
  <c r="R183" i="2"/>
  <c r="P183" i="2"/>
  <c r="BK183" i="2"/>
  <c r="J183" i="2"/>
  <c r="BE183" i="2"/>
  <c r="BI181" i="2"/>
  <c r="BH181" i="2"/>
  <c r="BG181" i="2"/>
  <c r="BF181" i="2"/>
  <c r="T181" i="2"/>
  <c r="R181" i="2"/>
  <c r="P181" i="2"/>
  <c r="BK181" i="2"/>
  <c r="J181" i="2"/>
  <c r="BE181" i="2" s="1"/>
  <c r="BI179" i="2"/>
  <c r="BH179" i="2"/>
  <c r="BG179" i="2"/>
  <c r="BF179" i="2"/>
  <c r="T179" i="2"/>
  <c r="R179" i="2"/>
  <c r="P179" i="2"/>
  <c r="BK179" i="2"/>
  <c r="J179" i="2"/>
  <c r="BE179" i="2" s="1"/>
  <c r="BI177" i="2"/>
  <c r="BH177" i="2"/>
  <c r="BG177" i="2"/>
  <c r="BF177" i="2"/>
  <c r="T177" i="2"/>
  <c r="R177" i="2"/>
  <c r="P177" i="2"/>
  <c r="BK177" i="2"/>
  <c r="J177" i="2"/>
  <c r="BE177" i="2"/>
  <c r="BI175" i="2"/>
  <c r="BH175" i="2"/>
  <c r="BG175" i="2"/>
  <c r="BF175" i="2"/>
  <c r="T175" i="2"/>
  <c r="R175" i="2"/>
  <c r="P175" i="2"/>
  <c r="BK175" i="2"/>
  <c r="J175" i="2"/>
  <c r="BE175" i="2"/>
  <c r="BI173" i="2"/>
  <c r="BH173" i="2"/>
  <c r="BG173" i="2"/>
  <c r="BF173" i="2"/>
  <c r="T173" i="2"/>
  <c r="R173" i="2"/>
  <c r="P173" i="2"/>
  <c r="BK173" i="2"/>
  <c r="J173" i="2"/>
  <c r="BE173" i="2"/>
  <c r="BI171" i="2"/>
  <c r="BH171" i="2"/>
  <c r="BG171" i="2"/>
  <c r="BF171" i="2"/>
  <c r="T171" i="2"/>
  <c r="R171" i="2"/>
  <c r="P171" i="2"/>
  <c r="BK171" i="2"/>
  <c r="J171" i="2"/>
  <c r="BE171" i="2" s="1"/>
  <c r="BI169" i="2"/>
  <c r="BH169" i="2"/>
  <c r="BG169" i="2"/>
  <c r="BF169" i="2"/>
  <c r="T169" i="2"/>
  <c r="R169" i="2"/>
  <c r="P169" i="2"/>
  <c r="BK169" i="2"/>
  <c r="J169" i="2"/>
  <c r="BE169" i="2"/>
  <c r="BI167" i="2"/>
  <c r="BH167" i="2"/>
  <c r="BG167" i="2"/>
  <c r="BF167" i="2"/>
  <c r="T167" i="2"/>
  <c r="R167" i="2"/>
  <c r="P167" i="2"/>
  <c r="BK167" i="2"/>
  <c r="J167" i="2"/>
  <c r="BE167" i="2" s="1"/>
  <c r="BI165" i="2"/>
  <c r="BH165" i="2"/>
  <c r="BG165" i="2"/>
  <c r="BF165" i="2"/>
  <c r="T165" i="2"/>
  <c r="R165" i="2"/>
  <c r="P165" i="2"/>
  <c r="BK165" i="2"/>
  <c r="J165" i="2"/>
  <c r="BE165" i="2"/>
  <c r="BI163" i="2"/>
  <c r="BH163" i="2"/>
  <c r="BG163" i="2"/>
  <c r="BF163" i="2"/>
  <c r="T163" i="2"/>
  <c r="R163" i="2"/>
  <c r="P163" i="2"/>
  <c r="BK163" i="2"/>
  <c r="J163" i="2"/>
  <c r="BE163" i="2" s="1"/>
  <c r="BI161" i="2"/>
  <c r="BH161" i="2"/>
  <c r="BG161" i="2"/>
  <c r="BF161" i="2"/>
  <c r="T161" i="2"/>
  <c r="R161" i="2"/>
  <c r="P161" i="2"/>
  <c r="BK161" i="2"/>
  <c r="J161" i="2"/>
  <c r="BE161" i="2"/>
  <c r="BI159" i="2"/>
  <c r="BH159" i="2"/>
  <c r="BG159" i="2"/>
  <c r="BF159" i="2"/>
  <c r="T159" i="2"/>
  <c r="R159" i="2"/>
  <c r="P159" i="2"/>
  <c r="BK159" i="2"/>
  <c r="J159" i="2"/>
  <c r="BE159" i="2"/>
  <c r="BI157" i="2"/>
  <c r="BH157" i="2"/>
  <c r="BG157" i="2"/>
  <c r="BF157" i="2"/>
  <c r="T157" i="2"/>
  <c r="R157" i="2"/>
  <c r="P157" i="2"/>
  <c r="BK157" i="2"/>
  <c r="J157" i="2"/>
  <c r="BE157" i="2"/>
  <c r="BI155" i="2"/>
  <c r="BH155" i="2"/>
  <c r="BG155" i="2"/>
  <c r="BF155" i="2"/>
  <c r="T155" i="2"/>
  <c r="R155" i="2"/>
  <c r="P155" i="2"/>
  <c r="BK155" i="2"/>
  <c r="J155" i="2"/>
  <c r="BE155" i="2" s="1"/>
  <c r="BI153" i="2"/>
  <c r="BH153" i="2"/>
  <c r="BG153" i="2"/>
  <c r="BF153" i="2"/>
  <c r="T153" i="2"/>
  <c r="R153" i="2"/>
  <c r="P153" i="2"/>
  <c r="BK153" i="2"/>
  <c r="J153" i="2"/>
  <c r="BE153" i="2" s="1"/>
  <c r="BI151" i="2"/>
  <c r="BH151" i="2"/>
  <c r="BG151" i="2"/>
  <c r="BF151" i="2"/>
  <c r="T151" i="2"/>
  <c r="R151" i="2"/>
  <c r="P151" i="2"/>
  <c r="BK151" i="2"/>
  <c r="J151" i="2"/>
  <c r="BE151" i="2"/>
  <c r="BI149" i="2"/>
  <c r="BH149" i="2"/>
  <c r="BG149" i="2"/>
  <c r="BF149" i="2"/>
  <c r="T149" i="2"/>
  <c r="R149" i="2"/>
  <c r="P149" i="2"/>
  <c r="BK149" i="2"/>
  <c r="J149" i="2"/>
  <c r="BE149" i="2" s="1"/>
  <c r="BI147" i="2"/>
  <c r="BH147" i="2"/>
  <c r="BG147" i="2"/>
  <c r="BF147" i="2"/>
  <c r="T147" i="2"/>
  <c r="R147" i="2"/>
  <c r="P147" i="2"/>
  <c r="BK147" i="2"/>
  <c r="J147" i="2"/>
  <c r="BE147" i="2" s="1"/>
  <c r="BI145" i="2"/>
  <c r="BH145" i="2"/>
  <c r="BG145" i="2"/>
  <c r="BF145" i="2"/>
  <c r="T145" i="2"/>
  <c r="R145" i="2"/>
  <c r="R144" i="2" s="1"/>
  <c r="P145" i="2"/>
  <c r="BK145" i="2"/>
  <c r="J145" i="2"/>
  <c r="BE145" i="2" s="1"/>
  <c r="BI142" i="2"/>
  <c r="BH142" i="2"/>
  <c r="BG142" i="2"/>
  <c r="BF142" i="2"/>
  <c r="T142" i="2"/>
  <c r="R142" i="2"/>
  <c r="P142" i="2"/>
  <c r="BK142" i="2"/>
  <c r="J142" i="2"/>
  <c r="BE142" i="2" s="1"/>
  <c r="BI140" i="2"/>
  <c r="BH140" i="2"/>
  <c r="BG140" i="2"/>
  <c r="BF140" i="2"/>
  <c r="T140" i="2"/>
  <c r="R140" i="2"/>
  <c r="P140" i="2"/>
  <c r="BK140" i="2"/>
  <c r="J140" i="2"/>
  <c r="BE140" i="2"/>
  <c r="BI138" i="2"/>
  <c r="BH138" i="2"/>
  <c r="BG138" i="2"/>
  <c r="BF138" i="2"/>
  <c r="T138" i="2"/>
  <c r="R138" i="2"/>
  <c r="P138" i="2"/>
  <c r="BK138" i="2"/>
  <c r="J138" i="2"/>
  <c r="BE138" i="2" s="1"/>
  <c r="BI136" i="2"/>
  <c r="BH136" i="2"/>
  <c r="BG136" i="2"/>
  <c r="BF136" i="2"/>
  <c r="T136" i="2"/>
  <c r="R136" i="2"/>
  <c r="P136" i="2"/>
  <c r="BK136" i="2"/>
  <c r="J136" i="2"/>
  <c r="BE136" i="2" s="1"/>
  <c r="BI134" i="2"/>
  <c r="BH134" i="2"/>
  <c r="BG134" i="2"/>
  <c r="BF134" i="2"/>
  <c r="T134" i="2"/>
  <c r="R134" i="2"/>
  <c r="P134" i="2"/>
  <c r="BK134" i="2"/>
  <c r="J134" i="2"/>
  <c r="BE134" i="2"/>
  <c r="BI132" i="2"/>
  <c r="BH132" i="2"/>
  <c r="BG132" i="2"/>
  <c r="BF132" i="2"/>
  <c r="T132" i="2"/>
  <c r="R132" i="2"/>
  <c r="P132" i="2"/>
  <c r="BK132" i="2"/>
  <c r="J132" i="2"/>
  <c r="BE132" i="2"/>
  <c r="BI130" i="2"/>
  <c r="BH130" i="2"/>
  <c r="BG130" i="2"/>
  <c r="BF130" i="2"/>
  <c r="T130" i="2"/>
  <c r="R130" i="2"/>
  <c r="P130" i="2"/>
  <c r="BK130" i="2"/>
  <c r="J130" i="2"/>
  <c r="BE130" i="2"/>
  <c r="BI128" i="2"/>
  <c r="BH128" i="2"/>
  <c r="BG128" i="2"/>
  <c r="BF128" i="2"/>
  <c r="T128" i="2"/>
  <c r="R128" i="2"/>
  <c r="P128" i="2"/>
  <c r="BK128" i="2"/>
  <c r="J128" i="2"/>
  <c r="BE128" i="2" s="1"/>
  <c r="BI126" i="2"/>
  <c r="BH126" i="2"/>
  <c r="BG126" i="2"/>
  <c r="BF126" i="2"/>
  <c r="T126" i="2"/>
  <c r="R126" i="2"/>
  <c r="P126" i="2"/>
  <c r="BK126" i="2"/>
  <c r="J126" i="2"/>
  <c r="BE126" i="2"/>
  <c r="BI124" i="2"/>
  <c r="BH124" i="2"/>
  <c r="BG124" i="2"/>
  <c r="BF124" i="2"/>
  <c r="T124" i="2"/>
  <c r="R124" i="2"/>
  <c r="P124" i="2"/>
  <c r="BK124" i="2"/>
  <c r="J124" i="2"/>
  <c r="BE124" i="2" s="1"/>
  <c r="BI122" i="2"/>
  <c r="BH122" i="2"/>
  <c r="BG122" i="2"/>
  <c r="BF122" i="2"/>
  <c r="T122" i="2"/>
  <c r="R122" i="2"/>
  <c r="P122" i="2"/>
  <c r="BK122" i="2"/>
  <c r="J122" i="2"/>
  <c r="BE122" i="2"/>
  <c r="BI120" i="2"/>
  <c r="BH120" i="2"/>
  <c r="BG120" i="2"/>
  <c r="BF120" i="2"/>
  <c r="T120" i="2"/>
  <c r="R120" i="2"/>
  <c r="P120" i="2"/>
  <c r="BK120" i="2"/>
  <c r="J120" i="2"/>
  <c r="BE120" i="2" s="1"/>
  <c r="BI118" i="2"/>
  <c r="BH118" i="2"/>
  <c r="BG118" i="2"/>
  <c r="BF118" i="2"/>
  <c r="T118" i="2"/>
  <c r="R118" i="2"/>
  <c r="P118" i="2"/>
  <c r="BK118" i="2"/>
  <c r="J118" i="2"/>
  <c r="BE118" i="2"/>
  <c r="BI116" i="2"/>
  <c r="BH116" i="2"/>
  <c r="BG116" i="2"/>
  <c r="BF116" i="2"/>
  <c r="T116" i="2"/>
  <c r="R116" i="2"/>
  <c r="P116" i="2"/>
  <c r="BK116" i="2"/>
  <c r="J116" i="2"/>
  <c r="BE116" i="2"/>
  <c r="BI114" i="2"/>
  <c r="BH114" i="2"/>
  <c r="BG114" i="2"/>
  <c r="BF114" i="2"/>
  <c r="T114" i="2"/>
  <c r="R114" i="2"/>
  <c r="P114" i="2"/>
  <c r="BK114" i="2"/>
  <c r="BK101" i="2" s="1"/>
  <c r="J101" i="2" s="1"/>
  <c r="J59" i="2" s="1"/>
  <c r="J114" i="2"/>
  <c r="BE114" i="2"/>
  <c r="BI112" i="2"/>
  <c r="BH112" i="2"/>
  <c r="BG112" i="2"/>
  <c r="BF112" i="2"/>
  <c r="T112" i="2"/>
  <c r="R112" i="2"/>
  <c r="P112" i="2"/>
  <c r="BK112" i="2"/>
  <c r="J112" i="2"/>
  <c r="BE112" i="2" s="1"/>
  <c r="BI110" i="2"/>
  <c r="BH110" i="2"/>
  <c r="BG110" i="2"/>
  <c r="BF110" i="2"/>
  <c r="T110" i="2"/>
  <c r="R110" i="2"/>
  <c r="P110" i="2"/>
  <c r="BK110" i="2"/>
  <c r="J110" i="2"/>
  <c r="BE110" i="2" s="1"/>
  <c r="BI108" i="2"/>
  <c r="BH108" i="2"/>
  <c r="BG108" i="2"/>
  <c r="BF108" i="2"/>
  <c r="T108" i="2"/>
  <c r="R108" i="2"/>
  <c r="P108" i="2"/>
  <c r="BK108" i="2"/>
  <c r="J108" i="2"/>
  <c r="BE108" i="2"/>
  <c r="BI106" i="2"/>
  <c r="BH106" i="2"/>
  <c r="BG106" i="2"/>
  <c r="BF106" i="2"/>
  <c r="T106" i="2"/>
  <c r="R106" i="2"/>
  <c r="P106" i="2"/>
  <c r="BK106" i="2"/>
  <c r="J106" i="2"/>
  <c r="BE106" i="2" s="1"/>
  <c r="BI104" i="2"/>
  <c r="BH104" i="2"/>
  <c r="BG104" i="2"/>
  <c r="BF104" i="2"/>
  <c r="T104" i="2"/>
  <c r="R104" i="2"/>
  <c r="P104" i="2"/>
  <c r="BK104" i="2"/>
  <c r="J104" i="2"/>
  <c r="BE104" i="2" s="1"/>
  <c r="BI102" i="2"/>
  <c r="BH102" i="2"/>
  <c r="BG102" i="2"/>
  <c r="BF102" i="2"/>
  <c r="T102" i="2"/>
  <c r="R102" i="2"/>
  <c r="R101" i="2" s="1"/>
  <c r="P102" i="2"/>
  <c r="BK102" i="2"/>
  <c r="J102" i="2"/>
  <c r="BE102" i="2" s="1"/>
  <c r="BI99" i="2"/>
  <c r="BH99" i="2"/>
  <c r="BG99" i="2"/>
  <c r="BF99" i="2"/>
  <c r="T99" i="2"/>
  <c r="R99" i="2"/>
  <c r="P99" i="2"/>
  <c r="BK99" i="2"/>
  <c r="J99" i="2"/>
  <c r="BE99" i="2"/>
  <c r="BI97" i="2"/>
  <c r="BH97" i="2"/>
  <c r="BG97" i="2"/>
  <c r="BF97" i="2"/>
  <c r="T97" i="2"/>
  <c r="R97" i="2"/>
  <c r="P97" i="2"/>
  <c r="BK97" i="2"/>
  <c r="J97" i="2"/>
  <c r="BE97" i="2"/>
  <c r="BI95" i="2"/>
  <c r="BH95" i="2"/>
  <c r="BG95" i="2"/>
  <c r="BF95" i="2"/>
  <c r="T95" i="2"/>
  <c r="R95" i="2"/>
  <c r="P95" i="2"/>
  <c r="BK95" i="2"/>
  <c r="J95" i="2"/>
  <c r="BE95" i="2"/>
  <c r="BI93" i="2"/>
  <c r="BH93" i="2"/>
  <c r="BG93" i="2"/>
  <c r="BF93" i="2"/>
  <c r="T93" i="2"/>
  <c r="R93" i="2"/>
  <c r="P93" i="2"/>
  <c r="BK93" i="2"/>
  <c r="J93" i="2"/>
  <c r="BE93" i="2" s="1"/>
  <c r="BI91" i="2"/>
  <c r="BH91" i="2"/>
  <c r="BG91" i="2"/>
  <c r="BF91" i="2"/>
  <c r="T91" i="2"/>
  <c r="R91" i="2"/>
  <c r="P91" i="2"/>
  <c r="BK91" i="2"/>
  <c r="J91" i="2"/>
  <c r="BE91" i="2" s="1"/>
  <c r="BI89" i="2"/>
  <c r="BH89" i="2"/>
  <c r="BG89" i="2"/>
  <c r="BF89" i="2"/>
  <c r="T89" i="2"/>
  <c r="R89" i="2"/>
  <c r="P89" i="2"/>
  <c r="BK89" i="2"/>
  <c r="J89" i="2"/>
  <c r="BE89" i="2"/>
  <c r="BI87" i="2"/>
  <c r="BH87" i="2"/>
  <c r="BG87" i="2"/>
  <c r="BF87" i="2"/>
  <c r="T87" i="2"/>
  <c r="R87" i="2"/>
  <c r="P87" i="2"/>
  <c r="BK87" i="2"/>
  <c r="J87" i="2"/>
  <c r="BE87" i="2" s="1"/>
  <c r="BI85" i="2"/>
  <c r="BH85" i="2"/>
  <c r="BG85" i="2"/>
  <c r="F32" i="2" s="1"/>
  <c r="BB52" i="1" s="1"/>
  <c r="BB51" i="1" s="1"/>
  <c r="BF85" i="2"/>
  <c r="T85" i="2"/>
  <c r="R85" i="2"/>
  <c r="P85" i="2"/>
  <c r="BK85" i="2"/>
  <c r="J85" i="2"/>
  <c r="BE85" i="2"/>
  <c r="J57" i="2"/>
  <c r="F76" i="2"/>
  <c r="E74" i="2"/>
  <c r="F49" i="2"/>
  <c r="E47" i="2"/>
  <c r="J21" i="2"/>
  <c r="E21" i="2"/>
  <c r="J51" i="2" s="1"/>
  <c r="J78" i="2"/>
  <c r="J20" i="2"/>
  <c r="J18" i="2"/>
  <c r="E18" i="2"/>
  <c r="F79" i="2" s="1"/>
  <c r="J17" i="2"/>
  <c r="J15" i="2"/>
  <c r="E15" i="2"/>
  <c r="F78" i="2"/>
  <c r="F51" i="2"/>
  <c r="J14" i="2"/>
  <c r="J12" i="2"/>
  <c r="J76" i="2" s="1"/>
  <c r="E7" i="2"/>
  <c r="E72" i="2" s="1"/>
  <c r="AS51" i="1"/>
  <c r="L47" i="1"/>
  <c r="AM46" i="1"/>
  <c r="L46" i="1"/>
  <c r="AM44" i="1"/>
  <c r="L44" i="1"/>
  <c r="L42" i="1"/>
  <c r="L41" i="1"/>
  <c r="BK252" i="2" l="1"/>
  <c r="J252" i="2" s="1"/>
  <c r="J62" i="2" s="1"/>
  <c r="R84" i="2"/>
  <c r="T201" i="2"/>
  <c r="T84" i="2"/>
  <c r="P84" i="2"/>
  <c r="P101" i="2"/>
  <c r="T144" i="2"/>
  <c r="R201" i="2"/>
  <c r="T252" i="2"/>
  <c r="T82" i="2" s="1"/>
  <c r="P252" i="2"/>
  <c r="F34" i="2"/>
  <c r="BD52" i="1" s="1"/>
  <c r="BD51" i="1" s="1"/>
  <c r="W30" i="1" s="1"/>
  <c r="T101" i="2"/>
  <c r="BK84" i="2"/>
  <c r="J84" i="2" s="1"/>
  <c r="J58" i="2" s="1"/>
  <c r="R252" i="2"/>
  <c r="P201" i="2"/>
  <c r="BK144" i="2"/>
  <c r="J144" i="2" s="1"/>
  <c r="J60" i="2" s="1"/>
  <c r="BK201" i="2"/>
  <c r="J201" i="2" s="1"/>
  <c r="J61" i="2" s="1"/>
  <c r="F31" i="2"/>
  <c r="BA52" i="1" s="1"/>
  <c r="BA51" i="1" s="1"/>
  <c r="W27" i="1" s="1"/>
  <c r="R82" i="2"/>
  <c r="J49" i="2"/>
  <c r="F33" i="2"/>
  <c r="BC52" i="1" s="1"/>
  <c r="BC51" i="1" s="1"/>
  <c r="AY51" i="1" s="1"/>
  <c r="P144" i="2"/>
  <c r="F30" i="2"/>
  <c r="AZ52" i="1" s="1"/>
  <c r="AZ51" i="1" s="1"/>
  <c r="W26" i="1" s="1"/>
  <c r="W28" i="1"/>
  <c r="AX51" i="1"/>
  <c r="E45" i="2"/>
  <c r="F52" i="2"/>
  <c r="J30" i="2"/>
  <c r="AV52" i="1" s="1"/>
  <c r="J31" i="2"/>
  <c r="AW52" i="1" s="1"/>
  <c r="BK82" i="2" l="1"/>
  <c r="J82" i="2" s="1"/>
  <c r="J56" i="2" s="1"/>
  <c r="W29" i="1"/>
  <c r="P82" i="2"/>
  <c r="AU52" i="1" s="1"/>
  <c r="AU51" i="1" s="1"/>
  <c r="AW51" i="1"/>
  <c r="AK27" i="1" s="1"/>
  <c r="AV51" i="1"/>
  <c r="AT52" i="1"/>
  <c r="AT51" i="1" l="1"/>
  <c r="J27" i="2"/>
  <c r="AG52" i="1" s="1"/>
  <c r="AG51" i="1" s="1"/>
  <c r="AK26" i="1"/>
  <c r="AN52" i="1"/>
  <c r="J36" i="2" l="1"/>
  <c r="AK23" i="1"/>
  <c r="AK32" i="1" s="1"/>
  <c r="AN51" i="1"/>
</calcChain>
</file>

<file path=xl/sharedStrings.xml><?xml version="1.0" encoding="utf-8"?>
<sst xmlns="http://schemas.openxmlformats.org/spreadsheetml/2006/main" count="2475" uniqueCount="684">
  <si>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</si>
  <si>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</si>
  <si>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</si>
  <si>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</si>
  <si>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</si>
  <si>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</si>
  <si>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</si>
  <si>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{bede015a-3e70-49da-97f7-65a769812302}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</si>
  <si>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</si>
  <si>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</si>
  <si>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</si>
  <si>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</si>
  <si>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</si>
  <si>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</si>
  <si>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</si>
  <si>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</si>
  <si>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</si>
  <si>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IMP1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</si>
  <si>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</si>
  <si>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</si>
  <si>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Stavební úpravy a přístavba objektu ul. Švermova č.p.100, Optimalizace kapacity MŠ Pastelka Ostašov</t>
  </si>
  <si>
    <t>KSO:</t>
  </si>
  <si>
    <t>CC-CZ:</t>
  </si>
  <si>
    <t>Místo:</t>
  </si>
  <si>
    <t xml:space="preserve"> </t>
  </si>
  <si>
    <t>Datum:</t>
  </si>
  <si>
    <t>19.8.2019</t>
  </si>
  <si>
    <t>Zadavatel:</t>
  </si>
  <si>
    <t>IČ:</t>
  </si>
  <si>
    <t>DIČ:</t>
  </si>
  <si>
    <t>Uchazeč:</t>
  </si>
  <si>
    <t>Vyplň údaj</t>
  </si>
  <si>
    <t>Projektant:</t>
  </si>
  <si>
    <t>Martin Muller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</si>
  <si>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</si>
  <si>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</si>
  <si>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</si>
  <si>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</si>
  <si>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</si>
  <si>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</si>
  <si>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</si>
  <si>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</si>
  <si>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</si>
  <si>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</si>
  <si>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</si>
  <si>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</si>
  <si>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</si>
  <si>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</si>
  <si>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</si>
  <si>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</si>
  <si>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</si>
  <si>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</si>
  <si>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</si>
  <si>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</si>
  <si>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</si>
  <si>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</si>
  <si>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</si>
  <si>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</si>
  <si>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</si>
  <si>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</si>
  <si>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</si>
  <si>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</si>
  <si>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</si>
  <si>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</si>
  <si>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</si>
  <si>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</si>
  <si>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</si>
  <si>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</si>
  <si>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</si>
  <si>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</si>
  <si>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</si>
  <si>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</si>
  <si>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</si>
  <si>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</si>
  <si>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</si>
  <si>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D.1.4.D</t>
  </si>
  <si>
    <t>Silnoproudé rozvody</t>
  </si>
  <si>
    <t>STA</t>
  </si>
  <si>
    <t>1</t>
  </si>
  <si>
    <t>{8f9344b7-8df9-4308-8c80-3f2d20c853a3}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</si>
  <si>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</si>
  <si>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</si>
  <si>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</si>
  <si>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</si>
  <si>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</si>
  <si>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</si>
  <si>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</si>
  <si>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</si>
  <si>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D.1.4.D - Silnoproudé rozvody</t>
  </si>
  <si>
    <t>REKAPITULACE ČLENĚNÍ SOUPISU PRACÍ</t>
  </si>
  <si>
    <t>Kód dílu - Popis</t>
  </si>
  <si>
    <t>Cena celkem [CZK]</t>
  </si>
  <si>
    <t>Náklady soupisu celkem</t>
  </si>
  <si>
    <t>-1</t>
  </si>
  <si>
    <t xml:space="preserve">D1 - </t>
  </si>
  <si>
    <t>1 - Rozvaděče</t>
  </si>
  <si>
    <t>2 - Svítidla vč. zdrojů dle TZ a knihy svítidel</t>
  </si>
  <si>
    <t>3 - Koncové prvky</t>
  </si>
  <si>
    <t>4 - Kabely, kabelové trasy</t>
  </si>
  <si>
    <t>9 - Ostatní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</si>
  <si>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</si>
  <si>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</si>
  <si>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</si>
  <si>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</si>
  <si>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</si>
  <si>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</si>
  <si>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</si>
  <si>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</si>
  <si>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</si>
  <si>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</si>
  <si>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</si>
  <si>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</si>
  <si>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</si>
  <si>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</si>
  <si>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D1</t>
  </si>
  <si>
    <t>ROZPOCET</t>
  </si>
  <si>
    <t>Rozvaděče</t>
  </si>
  <si>
    <t>K</t>
  </si>
  <si>
    <t>11</t>
  </si>
  <si>
    <t>Rozvaděč R1 dle PD</t>
  </si>
  <si>
    <t>ks</t>
  </si>
  <si>
    <t>4</t>
  </si>
  <si>
    <t>P</t>
  </si>
  <si>
    <t>Poznámka k položce:
E18 1ks</t>
  </si>
  <si>
    <t>12</t>
  </si>
  <si>
    <t>Rozvaděč R2 dle PD</t>
  </si>
  <si>
    <t>Poznámka k položce:
E19 1ks</t>
  </si>
  <si>
    <t>3</t>
  </si>
  <si>
    <t>13</t>
  </si>
  <si>
    <t>Rozvaděč R3 dle PD</t>
  </si>
  <si>
    <t>6</t>
  </si>
  <si>
    <t>Poznámka k položce:
E2 1ks</t>
  </si>
  <si>
    <t>14</t>
  </si>
  <si>
    <t>Rozvaděč RK dle PD</t>
  </si>
  <si>
    <t>8</t>
  </si>
  <si>
    <t>Poznámka k položce:
E21 1ks</t>
  </si>
  <si>
    <t>5</t>
  </si>
  <si>
    <t>Rozvaděč RNO - centrální bateriový zdroj,  4 okruhy, dle TZ</t>
  </si>
  <si>
    <t>10</t>
  </si>
  <si>
    <t>Poznámka k položce:
E1 1ks</t>
  </si>
  <si>
    <t>16</t>
  </si>
  <si>
    <t>Napojení přívodu do RV - dodávka výtahu</t>
  </si>
  <si>
    <t>Poznámka k položce:
E4 1ks</t>
  </si>
  <si>
    <t>7</t>
  </si>
  <si>
    <t>17</t>
  </si>
  <si>
    <t>Napojení přívodu do R75 ČOV - dodávka ČOV</t>
  </si>
  <si>
    <t>Poznámka k položce:
E3 1ks</t>
  </si>
  <si>
    <t>18</t>
  </si>
  <si>
    <t>Hlavní ochranná přípojnice</t>
  </si>
  <si>
    <t>Poznámka k položce:
E3 E4 1+2=3ks</t>
  </si>
  <si>
    <t>Svítidla vč. zdrojů dle TZ a knihy svítidel</t>
  </si>
  <si>
    <t>9</t>
  </si>
  <si>
    <t>A</t>
  </si>
  <si>
    <t>LED závěsné svítidlo, Závěs do délky 2m, Opálová koule pr. 500mm, Stmívání DALI, Krytí min IP20, 46W/3000K</t>
  </si>
  <si>
    <t>Poznámka k položce:
E3-6 7+14=21ks</t>
  </si>
  <si>
    <t>B</t>
  </si>
  <si>
    <t>LED vestavné svítidlo, Stmívání DALI, Barva bílá, opálový kryt, Krytí min IP20, 28W/3000K</t>
  </si>
  <si>
    <t>20</t>
  </si>
  <si>
    <t>Poznámka k položce:
E3-6 14+32=46ks</t>
  </si>
  <si>
    <t>C1</t>
  </si>
  <si>
    <t>Nástěnné svítidlo, Opálový kryt, Krytí min IP20, 18W/3000K</t>
  </si>
  <si>
    <t>22</t>
  </si>
  <si>
    <t>Poznámka k položce:
E3-6 1+5=6ks</t>
  </si>
  <si>
    <t>C2</t>
  </si>
  <si>
    <t>Nástěnné svítidlo, Opálový kryt, Krytí min IP20, 18W/3000K, integrované čidlo pohybu</t>
  </si>
  <si>
    <t>24</t>
  </si>
  <si>
    <t>Poznámka k položce:
E3-6 1+2=3ks</t>
  </si>
  <si>
    <t>Přisazené stropní svítidlo, Stmívání DALI, Opálový kryt, Krytí min IP20, 44W/3000K</t>
  </si>
  <si>
    <t>26</t>
  </si>
  <si>
    <t>Poznámka k položce:
E3-6 27ks</t>
  </si>
  <si>
    <t>D2</t>
  </si>
  <si>
    <t>Přisazené stropní svítidlo, Opálový kryt, Krytí min IP20, 44W/3000K</t>
  </si>
  <si>
    <t>28</t>
  </si>
  <si>
    <t>Poznámka k položce:
E3-6 20ks</t>
  </si>
  <si>
    <t>D3</t>
  </si>
  <si>
    <t>Přisazené stropní svítidlo, Opálový kryt, Krytí min IP20, 25W/3000K</t>
  </si>
  <si>
    <t>30</t>
  </si>
  <si>
    <t>Poznámka k položce:
E3-6 7+4=11ks</t>
  </si>
  <si>
    <t>D4</t>
  </si>
  <si>
    <t>Přisazené stropní svítidlo, Opálový kryt, Krytí min IP20, 25W/3000K, integrované čidlo pohybu</t>
  </si>
  <si>
    <t>32</t>
  </si>
  <si>
    <t>Poznámka k položce:
E3-6 11+3=14ks</t>
  </si>
  <si>
    <t>E1</t>
  </si>
  <si>
    <t>Venkovní LED svítidlo Nástěnné provedení, Krytí min IP44, Barva šedá, 6W/3000K</t>
  </si>
  <si>
    <t>34</t>
  </si>
  <si>
    <t>Poznámka k položce:
E3-6 4ks</t>
  </si>
  <si>
    <t>E1PIR</t>
  </si>
  <si>
    <t>Venkovní LED svítidlo Nástěnné provedení, Krytí min IP44, Barva šedá, 6W/3000K, integrované čidlo pohybu</t>
  </si>
  <si>
    <t>36</t>
  </si>
  <si>
    <t>Poznámka k položce:
E3-6 5ks</t>
  </si>
  <si>
    <t>19</t>
  </si>
  <si>
    <t>E2</t>
  </si>
  <si>
    <t>Venkovní LED svítidlo, Barva stříbrno – šedá, IP54, Přisazené, 2x10W LED/3000K</t>
  </si>
  <si>
    <t>38</t>
  </si>
  <si>
    <t>Poznámka k položce:
E3-6 2+4=6ks</t>
  </si>
  <si>
    <t>F</t>
  </si>
  <si>
    <t>LED vestavné svítidlo nestmívatelné, Barva bílá, opálový kryt, Krytí min IP43, 28W/3000K</t>
  </si>
  <si>
    <t>40</t>
  </si>
  <si>
    <t>Poznámka k položce:
E3-6 15+26=41ks</t>
  </si>
  <si>
    <t>G</t>
  </si>
  <si>
    <t>LED vestavné svítidlo nestmívatelné, Barva bílá, opálový kryt, Krytí min IP20, 25W/3000K</t>
  </si>
  <si>
    <t>42</t>
  </si>
  <si>
    <t>Poznámka k položce:
36ks</t>
  </si>
  <si>
    <t>H</t>
  </si>
  <si>
    <t>Kancelářské přisazené (závěsné) svítidlo, Barva šedá/bílá, Krytí min IP20, 34W/3000K</t>
  </si>
  <si>
    <t>44</t>
  </si>
  <si>
    <t>Poznámka k položce:
8+5=13ks</t>
  </si>
  <si>
    <t>23</t>
  </si>
  <si>
    <t>I</t>
  </si>
  <si>
    <t>LED průmyslové přisazené svítidlo, Krytí min IP65, 40W/3000K</t>
  </si>
  <si>
    <t>46</t>
  </si>
  <si>
    <t>Poznámka k položce:
E3-6 11+15+2+5=33ks</t>
  </si>
  <si>
    <t>J</t>
  </si>
  <si>
    <t>LED svítidlo pod kuchyňskou linku, Krytí min IP42, 15W/m, Délka 3m</t>
  </si>
  <si>
    <t>48</t>
  </si>
  <si>
    <t>Poznámka k položce:
E3-6 1ks</t>
  </si>
  <si>
    <t>25</t>
  </si>
  <si>
    <t>LED přisazené svítidlo, Opálový kryt, Krytí min IP44, 29W/3000K</t>
  </si>
  <si>
    <t>50</t>
  </si>
  <si>
    <t>Poznámka k položce:
E3-6 1+3+2+6=12ks</t>
  </si>
  <si>
    <t>N1</t>
  </si>
  <si>
    <t>Nouzové LED svítidlo s piktogramem, Nástěnné, Pro napojení na centrální bateriový zdroj (RNO) LED 3-5W</t>
  </si>
  <si>
    <t>52</t>
  </si>
  <si>
    <t>Poznámka k položce:
E3-6 7+4+11+7=29ks</t>
  </si>
  <si>
    <t>27</t>
  </si>
  <si>
    <t>N2</t>
  </si>
  <si>
    <t>Nouzové LED svítidlo s piktogramem, Stropní vestavné, Pro napojení na centrální bateriový zdroj (RNO) LED 3-5W</t>
  </si>
  <si>
    <t>54</t>
  </si>
  <si>
    <t>Poznámka k položce:
E3-6 2+5=7ks</t>
  </si>
  <si>
    <t>Závěs pro liniové svítidlo, 4bodový do 1m délky</t>
  </si>
  <si>
    <t>sada</t>
  </si>
  <si>
    <t>56</t>
  </si>
  <si>
    <t>Poznámka k položce:
E3-6 4+2=6sad</t>
  </si>
  <si>
    <t>29</t>
  </si>
  <si>
    <t>Recyklační poplatek svítidla včetně zdroje</t>
  </si>
  <si>
    <t>58</t>
  </si>
  <si>
    <t>Poznámka k položce:
E3-6 21+46+6+3+27+20+11+14+4+5+6+41+36+13+33+1+12+29 +7=335ks</t>
  </si>
  <si>
    <t>Koncové prvky</t>
  </si>
  <si>
    <t>301</t>
  </si>
  <si>
    <t>Vypínač č.1 pod omítku modulární kompl., barva bílá/šedá</t>
  </si>
  <si>
    <t>60</t>
  </si>
  <si>
    <t>Poznámka k položce:
E3-6 8+24+5+3=40ks</t>
  </si>
  <si>
    <t>31</t>
  </si>
  <si>
    <t>302</t>
  </si>
  <si>
    <t>Vypínač č.2 pod omítku modulární kompl., barva bílá/šedá</t>
  </si>
  <si>
    <t>62</t>
  </si>
  <si>
    <t>Poznámka k položce:
E3-6 5+3=8ks</t>
  </si>
  <si>
    <t>303</t>
  </si>
  <si>
    <t>Vypínač č.5 pod omítku modulární kompl., barva bílá/šedá</t>
  </si>
  <si>
    <t>64</t>
  </si>
  <si>
    <t>Poznámka k položce:
E3-6 1+1+2=4ks</t>
  </si>
  <si>
    <t>33</t>
  </si>
  <si>
    <t>304</t>
  </si>
  <si>
    <t>Vypínač č.6 pod omítku modulární kompl., barva bílá/šedá</t>
  </si>
  <si>
    <t>66</t>
  </si>
  <si>
    <t>Poznámka k položce:
E3-6 1+10+4+1=16ks</t>
  </si>
  <si>
    <t>305</t>
  </si>
  <si>
    <t>Vypínač č.7 pod omítku modulární kompl., barva bílá/šedá</t>
  </si>
  <si>
    <t>68</t>
  </si>
  <si>
    <t>35</t>
  </si>
  <si>
    <t>306</t>
  </si>
  <si>
    <t>Vypínač č.1 pod omítku IP44</t>
  </si>
  <si>
    <t>70</t>
  </si>
  <si>
    <t>Poznámka k položce:
E3-6 2ks</t>
  </si>
  <si>
    <t>307</t>
  </si>
  <si>
    <t>Smívač otočný DALI, se zdrojem, barva bílá</t>
  </si>
  <si>
    <t>72</t>
  </si>
  <si>
    <t>Poznámka k položce:
E3-6 3+10=13ks</t>
  </si>
  <si>
    <t>37</t>
  </si>
  <si>
    <t>308</t>
  </si>
  <si>
    <t>Smívač otočný DALI, bez zdrojem, barva bílá</t>
  </si>
  <si>
    <t>74</t>
  </si>
  <si>
    <t>Poznámka k položce:
E3-6 3+5=8ks</t>
  </si>
  <si>
    <t>309</t>
  </si>
  <si>
    <t>Vypínač polozapuštěný / zapuštěný 400V/25A, IP44</t>
  </si>
  <si>
    <t>76</t>
  </si>
  <si>
    <t>Poznámka k položce:
E3-6 6ks</t>
  </si>
  <si>
    <t>39</t>
  </si>
  <si>
    <t>310</t>
  </si>
  <si>
    <t>Vývodka 400V pod omítku se svorkovnicí</t>
  </si>
  <si>
    <t>78</t>
  </si>
  <si>
    <t>Poznámka k položce:
E3-6 14+5+1=20ks</t>
  </si>
  <si>
    <t>311</t>
  </si>
  <si>
    <t>Zásuvka 230V se clonkami pod omítku modulární kompl., barva bílá/šedá</t>
  </si>
  <si>
    <t>80</t>
  </si>
  <si>
    <t>Poznámka k položce:
E3-6 74+49+6=129ks</t>
  </si>
  <si>
    <t>41</t>
  </si>
  <si>
    <t>312</t>
  </si>
  <si>
    <t>Zásuvka dvojitá, natočená 230V se clonkami pod omítku modulární kompl., barva bílá/šedá</t>
  </si>
  <si>
    <t>82</t>
  </si>
  <si>
    <t>Poznámka k položce:
E3-6 1+15=16ks</t>
  </si>
  <si>
    <t>313</t>
  </si>
  <si>
    <t>Zásuvka 230V IP44 pod omítku kompl., barva bílá/šedá</t>
  </si>
  <si>
    <t>84</t>
  </si>
  <si>
    <t>Poznámka k položce:
E3-6 8+32=40ks</t>
  </si>
  <si>
    <t>43</t>
  </si>
  <si>
    <t>314</t>
  </si>
  <si>
    <t>Termostat prostorový programovatelný</t>
  </si>
  <si>
    <t>86</t>
  </si>
  <si>
    <t>Poznámka k položce:
E3-6 2+2=4ks</t>
  </si>
  <si>
    <t>315</t>
  </si>
  <si>
    <t>Tlačítko bezpečnostní se sklem, 2x kontakt</t>
  </si>
  <si>
    <t>88</t>
  </si>
  <si>
    <t>45</t>
  </si>
  <si>
    <t>316</t>
  </si>
  <si>
    <t>Čidlo pohybu stropní zápustné 230V/10A, 1 kanál</t>
  </si>
  <si>
    <t>90</t>
  </si>
  <si>
    <t>317</t>
  </si>
  <si>
    <t>Zpožďovací relé, 1*16A, do inst.krabice</t>
  </si>
  <si>
    <t>92</t>
  </si>
  <si>
    <t>Poznámka k položce:
2ks</t>
  </si>
  <si>
    <t>47</t>
  </si>
  <si>
    <t>318</t>
  </si>
  <si>
    <t>Žaluziový ovladač pod omítku kompl., barva bílá/šedá</t>
  </si>
  <si>
    <t>94</t>
  </si>
  <si>
    <t>Poznámka k položce:
7+8+7=22ks</t>
  </si>
  <si>
    <t>319</t>
  </si>
  <si>
    <t>Řídící relé pro žaluzie pro centrální řízenmí, vestavné do instalační krabice</t>
  </si>
  <si>
    <t>96</t>
  </si>
  <si>
    <t>49</t>
  </si>
  <si>
    <t>320</t>
  </si>
  <si>
    <t>Větrná automatika pro žaluzie</t>
  </si>
  <si>
    <t>98</t>
  </si>
  <si>
    <t>321</t>
  </si>
  <si>
    <t>Krabice rozvodná 68mm</t>
  </si>
  <si>
    <t>100</t>
  </si>
  <si>
    <t>51</t>
  </si>
  <si>
    <t>322</t>
  </si>
  <si>
    <t>Krabice rozvodná povrchová</t>
  </si>
  <si>
    <t>102</t>
  </si>
  <si>
    <t>323</t>
  </si>
  <si>
    <t>Krabice přístrojová do zateplení</t>
  </si>
  <si>
    <t>104</t>
  </si>
  <si>
    <t>53</t>
  </si>
  <si>
    <t>324</t>
  </si>
  <si>
    <t>Montážní deska do zateplení</t>
  </si>
  <si>
    <t>106</t>
  </si>
  <si>
    <t>Poznámka k položce:
E3-6 11+4=15ks</t>
  </si>
  <si>
    <t>325</t>
  </si>
  <si>
    <t>Krabice přístrojová UNI</t>
  </si>
  <si>
    <t>108</t>
  </si>
  <si>
    <t>Poznámka k položce:
E3-6 40+8+4+16+1+2+13+8+20+129+16+40+4+2+22=325ks</t>
  </si>
  <si>
    <t>55</t>
  </si>
  <si>
    <t>326</t>
  </si>
  <si>
    <t>Napojení zařízení 230V</t>
  </si>
  <si>
    <t>110</t>
  </si>
  <si>
    <t>327</t>
  </si>
  <si>
    <t>Napojení zařízení 400V</t>
  </si>
  <si>
    <t>112</t>
  </si>
  <si>
    <t>Poznámka k položce:
E3-6 7+7+3+1=18ks</t>
  </si>
  <si>
    <t>57</t>
  </si>
  <si>
    <t>328</t>
  </si>
  <si>
    <t>Napojení žaluzie</t>
  </si>
  <si>
    <t>114</t>
  </si>
  <si>
    <t>Poznámka k položce:
E3-6 6+7+6=19ks</t>
  </si>
  <si>
    <t>Kabely, kabelové trasy</t>
  </si>
  <si>
    <t>401</t>
  </si>
  <si>
    <t>CYKY 4x25</t>
  </si>
  <si>
    <t>m</t>
  </si>
  <si>
    <t>116</t>
  </si>
  <si>
    <t>Poznámka k položce:
E3-6 110m</t>
  </si>
  <si>
    <t>59</t>
  </si>
  <si>
    <t>402</t>
  </si>
  <si>
    <t>CYKY 5x10</t>
  </si>
  <si>
    <t>118</t>
  </si>
  <si>
    <t>Poznámka k položce:
E3-6 5m</t>
  </si>
  <si>
    <t>403</t>
  </si>
  <si>
    <t>CYKY 4x10</t>
  </si>
  <si>
    <t>120</t>
  </si>
  <si>
    <t>Poznámka k položce:
E3-6 80m</t>
  </si>
  <si>
    <t>61</t>
  </si>
  <si>
    <t>404</t>
  </si>
  <si>
    <t>CYKY 5x6</t>
  </si>
  <si>
    <t>122</t>
  </si>
  <si>
    <t>Poznámka k položce:
E3-6 60+10=70m</t>
  </si>
  <si>
    <t>405</t>
  </si>
  <si>
    <t>CYKY 5x4</t>
  </si>
  <si>
    <t>124</t>
  </si>
  <si>
    <t>Poznámka k položce:
E3-6 50+50+25=125m</t>
  </si>
  <si>
    <t>63</t>
  </si>
  <si>
    <t>406</t>
  </si>
  <si>
    <t>CYKY 5x2,5</t>
  </si>
  <si>
    <t>126</t>
  </si>
  <si>
    <t>Poznámka k položce:
E3-6 80+25+300=405m</t>
  </si>
  <si>
    <t>407</t>
  </si>
  <si>
    <t>CYKY 3x2,5</t>
  </si>
  <si>
    <t>128</t>
  </si>
  <si>
    <t>Poznámka k položce:
E3-6 50+1400+500+1200=3150m</t>
  </si>
  <si>
    <t>65</t>
  </si>
  <si>
    <t>408</t>
  </si>
  <si>
    <t>CYKY 7x1,5</t>
  </si>
  <si>
    <t>130</t>
  </si>
  <si>
    <t>Poznámka k položce:
E3-6 10m</t>
  </si>
  <si>
    <t>409</t>
  </si>
  <si>
    <t>CYKY 5x1,5</t>
  </si>
  <si>
    <t>132</t>
  </si>
  <si>
    <t>Poznámka k položce:
E3-6 210m</t>
  </si>
  <si>
    <t>67</t>
  </si>
  <si>
    <t>410</t>
  </si>
  <si>
    <t>CYKY 3x1,5</t>
  </si>
  <si>
    <t>134</t>
  </si>
  <si>
    <t>411</t>
  </si>
  <si>
    <t>CXKE-V 3x1,5</t>
  </si>
  <si>
    <t>136</t>
  </si>
  <si>
    <t>Poznámka k položce:
E3-6 60+200+150+200+180+50+50=890m</t>
  </si>
  <si>
    <t>69</t>
  </si>
  <si>
    <t>412</t>
  </si>
  <si>
    <t>CGSG 5x4</t>
  </si>
  <si>
    <t>138</t>
  </si>
  <si>
    <t>Poznámka k položce:
E3-6 40m</t>
  </si>
  <si>
    <t>413</t>
  </si>
  <si>
    <t>CGSG5x2,5</t>
  </si>
  <si>
    <t>140</t>
  </si>
  <si>
    <t>71</t>
  </si>
  <si>
    <t>414</t>
  </si>
  <si>
    <t>JYTY 4x1</t>
  </si>
  <si>
    <t>142</t>
  </si>
  <si>
    <t>Poznámka k položce:
E3-6 120+60=180m</t>
  </si>
  <si>
    <t>415</t>
  </si>
  <si>
    <t>CY16 ZŽ</t>
  </si>
  <si>
    <t>144</t>
  </si>
  <si>
    <t>Poznámka k položce:
E3-6 10+10+20+10=50m</t>
  </si>
  <si>
    <t>73</t>
  </si>
  <si>
    <t>416</t>
  </si>
  <si>
    <t>CY6 ZŽ</t>
  </si>
  <si>
    <t>146</t>
  </si>
  <si>
    <t>Poznámka k položce:
E3-6 150+500+350+80=1080</t>
  </si>
  <si>
    <t>417</t>
  </si>
  <si>
    <t>Chránička FX25-32</t>
  </si>
  <si>
    <t>148</t>
  </si>
  <si>
    <t>Poznámka k položce:
E3-6 20+100+100+50=270m</t>
  </si>
  <si>
    <t>75</t>
  </si>
  <si>
    <t>418</t>
  </si>
  <si>
    <t>Kabelové příchytky plastové</t>
  </si>
  <si>
    <t>150</t>
  </si>
  <si>
    <t>Poznámka k položce:
E3-6 400+400+60=860ks</t>
  </si>
  <si>
    <t>419</t>
  </si>
  <si>
    <t>Kabelové příchytky kovové</t>
  </si>
  <si>
    <t>152</t>
  </si>
  <si>
    <t>77</t>
  </si>
  <si>
    <t>420</t>
  </si>
  <si>
    <t>Drátěný žlab vč. kotvení 100*50mm</t>
  </si>
  <si>
    <t>154</t>
  </si>
  <si>
    <t>Poznámka k položce:
E3-6 200+100=300m</t>
  </si>
  <si>
    <t>421</t>
  </si>
  <si>
    <t>Svorka pospojovací vč. pásky</t>
  </si>
  <si>
    <t>156</t>
  </si>
  <si>
    <t>Poznámka k položce:
E3-6 14+40+16+1=71ks; Topný kabel samoregulační pro potrubí TČ 10W/m vč. zakončení; E3 2x5m=10bm</t>
  </si>
  <si>
    <t>79</t>
  </si>
  <si>
    <t>422</t>
  </si>
  <si>
    <t>Topný kabel termoregulační pro potrubí TČ 10W/m vč.zakončení</t>
  </si>
  <si>
    <t>bm</t>
  </si>
  <si>
    <t>-9858552</t>
  </si>
  <si>
    <t>423</t>
  </si>
  <si>
    <t>Topný kabel pro okapový systém 20W/m, UV stabilní, včetně kotvení do žlabů a svodů a studených konců, délka 72m / 1440W</t>
  </si>
  <si>
    <t>158</t>
  </si>
  <si>
    <t>81</t>
  </si>
  <si>
    <t>424</t>
  </si>
  <si>
    <t>Topný kabel pro okapový systém 20W/m, UV stabilní, včetně kotvení do žlabů a svodů a studených konců, délka 80m / 1600W</t>
  </si>
  <si>
    <t>160</t>
  </si>
  <si>
    <t>425</t>
  </si>
  <si>
    <t>Okapové čidlo teploty a vlhkosti (řídící jedn. součástí rozvaděče)</t>
  </si>
  <si>
    <t>162</t>
  </si>
  <si>
    <t>Ostatní</t>
  </si>
  <si>
    <t>83</t>
  </si>
  <si>
    <t>901</t>
  </si>
  <si>
    <t>Demontáže stávajících rozvodů</t>
  </si>
  <si>
    <t>hod</t>
  </si>
  <si>
    <t>164</t>
  </si>
  <si>
    <t>Poznámka k položce:
E3-6 48hod</t>
  </si>
  <si>
    <t>902</t>
  </si>
  <si>
    <t>Sekání drážek včetně sádrování do 5x5cm</t>
  </si>
  <si>
    <t>166</t>
  </si>
  <si>
    <t>Poznámka k položce:
E3-6 200+600+400+100=1300m</t>
  </si>
  <si>
    <t>85</t>
  </si>
  <si>
    <t>903</t>
  </si>
  <si>
    <t>Drobný spojovací, podružný a instalační materiál</t>
  </si>
  <si>
    <t>168</t>
  </si>
  <si>
    <t>904</t>
  </si>
  <si>
    <t>Pomocné zednické a montážní práce vč. prostupů</t>
  </si>
  <si>
    <t>170</t>
  </si>
  <si>
    <t>Poznámka k položce:
E3-6 10+30+30+10=80hod</t>
  </si>
  <si>
    <t>87</t>
  </si>
  <si>
    <t>905</t>
  </si>
  <si>
    <t>172</t>
  </si>
  <si>
    <t>906</t>
  </si>
  <si>
    <t>Doprava</t>
  </si>
  <si>
    <t>174</t>
  </si>
  <si>
    <t>89</t>
  </si>
  <si>
    <t>907</t>
  </si>
  <si>
    <t>Revize</t>
  </si>
  <si>
    <t>176</t>
  </si>
  <si>
    <t>908</t>
  </si>
  <si>
    <t>Projekt skutečného provedení</t>
  </si>
  <si>
    <t>178</t>
  </si>
  <si>
    <t>91</t>
  </si>
  <si>
    <t>909</t>
  </si>
  <si>
    <t>Odvoz a likvidace odpadu</t>
  </si>
  <si>
    <t>180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</si>
  <si>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</si>
  <si>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</si>
  <si>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</si>
  <si>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</si>
  <si>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</si>
  <si>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</si>
  <si>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</si>
  <si>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</si>
  <si>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</si>
  <si>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</si>
  <si>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</si>
  <si>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</si>
  <si>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</si>
  <si>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</si>
  <si>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</si>
  <si>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</si>
  <si>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</si>
  <si>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</si>
  <si>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</si>
  <si>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</si>
  <si>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</si>
  <si>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</si>
  <si>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</si>
  <si>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</si>
  <si>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</si>
  <si>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</si>
  <si>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</si>
  <si>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</si>
  <si>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</si>
  <si>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</si>
  <si>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</si>
  <si>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</si>
  <si>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</si>
  <si>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</si>
  <si>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</si>
  <si>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</si>
  <si>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</si>
  <si>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</si>
  <si>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</si>
  <si>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</si>
  <si>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</si>
  <si>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</si>
  <si>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</si>
  <si>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</si>
  <si>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</si>
  <si>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</si>
  <si>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</si>
  <si>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</si>
  <si>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</si>
  <si>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</si>
  <si>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</si>
  <si>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</si>
  <si>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</si>
  <si>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</si>
  <si>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</si>
  <si>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</si>
  <si>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</si>
  <si>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</si>
  <si>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</si>
  <si>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</si>
  <si>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</si>
  <si>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</si>
  <si>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</si>
  <si>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</si>
  <si>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</si>
  <si>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</si>
  <si>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</si>
  <si>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</si>
  <si>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</si>
  <si>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</si>
  <si>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</si>
  <si>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</si>
  <si>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</si>
  <si>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</si>
  <si>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</si>
  <si>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</si>
  <si>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</si>
  <si>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</si>
  <si>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</si>
  <si>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</si>
  <si>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</si>
  <si>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</si>
  <si>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</si>
  <si>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</si>
  <si>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</si>
  <si>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</si>
  <si>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</si>
  <si>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</si>
  <si>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</si>
  <si>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</si>
  <si>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</si>
  <si>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</si>
  <si>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</si>
  <si>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</si>
  <si>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</si>
  <si>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</si>
  <si>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</si>
  <si>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</si>
  <si>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</si>
  <si>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</si>
  <si>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</si>
  <si>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</si>
  <si>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</si>
  <si>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</si>
  <si>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</si>
  <si>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</si>
  <si>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</si>
  <si>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</si>
  <si>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</si>
  <si>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</si>
  <si>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</si>
  <si>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</si>
  <si>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</si>
  <si>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</si>
  <si>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</si>
  <si>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</si>
  <si>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</si>
  <si>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</si>
  <si>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</si>
  <si>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</si>
  <si>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</si>
  <si>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</si>
  <si>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</si>
  <si>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</si>
  <si>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</si>
  <si>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</si>
  <si>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</si>
  <si>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</si>
  <si>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</si>
  <si>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</si>
  <si>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</si>
  <si>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</si>
  <si>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</si>
  <si>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</si>
  <si>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</si>
  <si>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</si>
  <si>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</si>
  <si>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</si>
  <si>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</si>
  <si>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</si>
  <si>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</si>
  <si>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</si>
  <si>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</si>
  <si>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</si>
  <si>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</si>
  <si>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</si>
  <si>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</si>
  <si>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</si>
  <si>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</si>
  <si>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</si>
  <si>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</si>
  <si>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</si>
  <si>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</si>
  <si>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</si>
  <si>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</si>
  <si>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</si>
  <si>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</si>
  <si>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</si>
  <si>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</si>
  <si>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</si>
  <si>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</si>
  <si>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</si>
  <si>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</si>
  <si>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</si>
  <si>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</si>
  <si>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</si>
  <si>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</si>
  <si>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</si>
  <si>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</si>
  <si>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</si>
  <si>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</si>
  <si>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</si>
  <si>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</si>
  <si>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</si>
  <si>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</si>
  <si>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</si>
  <si>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</si>
  <si>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</si>
  <si>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</si>
  <si>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</si>
  <si>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</si>
  <si>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Poznámka k položce:
E3-6 10+40+35+10+3=98ks</t>
  </si>
  <si>
    <t>Poznámka k položce:
E3-6 50+2300+200+1300+150=4000m</t>
  </si>
  <si>
    <t>Poznámka k položce:
E3-6 2+15+6+1+3=27</t>
  </si>
  <si>
    <t>Poznámka k položce:
2600ks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</si>
</sst>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 applyAlignment="1" applyProtection="1">
      <alignment horizontal="center" vertical="center"/>
      <protection locked="0"/>
    </xf>
    <xf numFmtId="0" fontId="7" fillId="2" borderId="0" xfId="0" applyFont="1" applyFill="1" applyAlignment="1" applyProtection="1">
      <alignment horizontal="left" vertical="center"/>
    </xf>
    <xf numFmtId="0" fontId="8" fillId="2" borderId="0" xfId="0" applyFont="1" applyFill="1" applyAlignment="1" applyProtection="1">
      <alignment vertical="center"/>
    </xf>
    <xf numFmtId="0" fontId="9" fillId="2" borderId="0" xfId="0" applyFont="1" applyFill="1" applyAlignment="1" applyProtection="1">
      <alignment horizontal="left" vertical="center"/>
    </xf>
    <xf numFmtId="0" fontId="10" fillId="2" borderId="0" xfId="1" applyFont="1" applyFill="1" applyAlignment="1" applyProtection="1">
      <alignment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0" fillId="0" borderId="0" xfId="0" applyAlignment="1" applyProtection="1">
      <alignment vertical="top"/>
      <protection locked="0"/>
    </xf>
    <xf numFmtId="0" fontId="32" fillId="0" borderId="29" xfId="0" applyFont="1" applyBorder="1" applyAlignment="1" applyProtection="1">
      <alignment vertical="center" wrapText="1"/>
      <protection locked="0"/>
    </xf>
    <xf numFmtId="0" fontId="32" fillId="0" borderId="30" xfId="0" applyFont="1" applyBorder="1" applyAlignment="1" applyProtection="1">
      <alignment vertical="center" wrapText="1"/>
      <protection locked="0"/>
    </xf>
    <xf numFmtId="0" fontId="32" fillId="0" borderId="31" xfId="0" applyFont="1" applyBorder="1" applyAlignment="1" applyProtection="1">
      <alignment vertical="center" wrapText="1"/>
      <protection locked="0"/>
    </xf>
    <xf numFmtId="0" fontId="32" fillId="0" borderId="32" xfId="0" applyFont="1" applyBorder="1" applyAlignment="1" applyProtection="1">
      <alignment horizontal="center" vertical="center" wrapText="1"/>
      <protection locked="0"/>
    </xf>
    <xf numFmtId="0" fontId="32" fillId="0" borderId="33" xfId="0" applyFont="1" applyBorder="1" applyAlignment="1" applyProtection="1">
      <alignment horizontal="center" vertical="center" wrapText="1"/>
      <protection locked="0"/>
    </xf>
    <xf numFmtId="0" fontId="32" fillId="0" borderId="32" xfId="0" applyFont="1" applyBorder="1" applyAlignment="1" applyProtection="1">
      <alignment vertical="center" wrapText="1"/>
      <protection locked="0"/>
    </xf>
    <xf numFmtId="0" fontId="32" fillId="0" borderId="33" xfId="0" applyFont="1" applyBorder="1" applyAlignment="1" applyProtection="1">
      <alignment vertical="center" wrapText="1"/>
      <protection locked="0"/>
    </xf>
    <xf numFmtId="0" fontId="34" fillId="0" borderId="1" xfId="0" applyFont="1" applyBorder="1" applyAlignment="1" applyProtection="1">
      <alignment horizontal="left" vertical="center" wrapText="1"/>
      <protection locked="0"/>
    </xf>
    <xf numFmtId="0" fontId="35" fillId="0" borderId="1" xfId="0" applyFont="1" applyBorder="1" applyAlignment="1" applyProtection="1">
      <alignment horizontal="left" vertical="center" wrapText="1"/>
      <protection locked="0"/>
    </xf>
    <xf numFmtId="0" fontId="35" fillId="0" borderId="32" xfId="0" applyFont="1" applyBorder="1" applyAlignment="1" applyProtection="1">
      <alignment vertical="center" wrapText="1"/>
      <protection locked="0"/>
    </xf>
    <xf numFmtId="0" fontId="35" fillId="0" borderId="1" xfId="0" applyFont="1" applyBorder="1" applyAlignment="1" applyProtection="1">
      <alignment vertical="center" wrapText="1"/>
      <protection locked="0"/>
    </xf>
    <xf numFmtId="0" fontId="35" fillId="0" borderId="1" xfId="0" applyFont="1" applyBorder="1" applyAlignment="1" applyProtection="1">
      <alignment vertical="center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49" fontId="35" fillId="0" borderId="1" xfId="0" applyNumberFormat="1" applyFont="1" applyBorder="1" applyAlignment="1" applyProtection="1">
      <alignment vertical="center" wrapText="1"/>
      <protection locked="0"/>
    </xf>
    <xf numFmtId="0" fontId="32" fillId="0" borderId="35" xfId="0" applyFont="1" applyBorder="1" applyAlignment="1" applyProtection="1">
      <alignment vertical="center" wrapText="1"/>
      <protection locked="0"/>
    </xf>
    <xf numFmtId="0" fontId="36" fillId="0" borderId="34" xfId="0" applyFont="1" applyBorder="1" applyAlignment="1" applyProtection="1">
      <alignment vertical="center" wrapText="1"/>
      <protection locked="0"/>
    </xf>
    <xf numFmtId="0" fontId="32" fillId="0" borderId="36" xfId="0" applyFont="1" applyBorder="1" applyAlignment="1" applyProtection="1">
      <alignment vertical="center" wrapText="1"/>
      <protection locked="0"/>
    </xf>
    <xf numFmtId="0" fontId="32" fillId="0" borderId="1" xfId="0" applyFont="1" applyBorder="1" applyAlignment="1" applyProtection="1">
      <alignment vertical="top"/>
      <protection locked="0"/>
    </xf>
    <xf numFmtId="0" fontId="32" fillId="0" borderId="0" xfId="0" applyFont="1" applyAlignment="1" applyProtection="1">
      <alignment vertical="top"/>
      <protection locked="0"/>
    </xf>
    <xf numFmtId="0" fontId="32" fillId="0" borderId="29" xfId="0" applyFont="1" applyBorder="1" applyAlignment="1" applyProtection="1">
      <alignment horizontal="left" vertical="center"/>
      <protection locked="0"/>
    </xf>
    <xf numFmtId="0" fontId="32" fillId="0" borderId="30" xfId="0" applyFont="1" applyBorder="1" applyAlignment="1" applyProtection="1">
      <alignment horizontal="left" vertical="center"/>
      <protection locked="0"/>
    </xf>
    <xf numFmtId="0" fontId="32" fillId="0" borderId="31" xfId="0" applyFont="1" applyBorder="1" applyAlignment="1" applyProtection="1">
      <alignment horizontal="left" vertical="center"/>
      <protection locked="0"/>
    </xf>
    <xf numFmtId="0" fontId="32" fillId="0" borderId="32" xfId="0" applyFont="1" applyBorder="1" applyAlignment="1" applyProtection="1">
      <alignment horizontal="left" vertical="center"/>
      <protection locked="0"/>
    </xf>
    <xf numFmtId="0" fontId="32" fillId="0" borderId="33" xfId="0" applyFont="1" applyBorder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left" vertical="center"/>
      <protection locked="0"/>
    </xf>
    <xf numFmtId="0" fontId="37" fillId="0" borderId="0" xfId="0" applyFont="1" applyAlignment="1" applyProtection="1">
      <alignment horizontal="left" vertical="center"/>
      <protection locked="0"/>
    </xf>
    <xf numFmtId="0" fontId="34" fillId="0" borderId="34" xfId="0" applyFont="1" applyBorder="1" applyAlignment="1" applyProtection="1">
      <alignment horizontal="left" vertical="center"/>
      <protection locked="0"/>
    </xf>
    <xf numFmtId="0" fontId="34" fillId="0" borderId="34" xfId="0" applyFont="1" applyBorder="1" applyAlignment="1" applyProtection="1">
      <alignment horizontal="center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35" fillId="0" borderId="0" xfId="0" applyFont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center" vertical="center"/>
      <protection locked="0"/>
    </xf>
    <xf numFmtId="0" fontId="35" fillId="0" borderId="32" xfId="0" applyFont="1" applyBorder="1" applyAlignment="1" applyProtection="1">
      <alignment horizontal="left" vertical="center"/>
      <protection locked="0"/>
    </xf>
    <xf numFmtId="0" fontId="35" fillId="0" borderId="1" xfId="0" applyFont="1" applyFill="1" applyBorder="1" applyAlignment="1" applyProtection="1">
      <alignment horizontal="left" vertical="center"/>
      <protection locked="0"/>
    </xf>
    <xf numFmtId="0" fontId="35" fillId="0" borderId="1" xfId="0" applyFont="1" applyFill="1" applyBorder="1" applyAlignment="1" applyProtection="1">
      <alignment horizontal="center" vertical="center"/>
      <protection locked="0"/>
    </xf>
    <xf numFmtId="0" fontId="32" fillId="0" borderId="35" xfId="0" applyFont="1" applyBorder="1" applyAlignment="1" applyProtection="1">
      <alignment horizontal="left" vertical="center"/>
      <protection locked="0"/>
    </xf>
    <xf numFmtId="0" fontId="36" fillId="0" borderId="34" xfId="0" applyFont="1" applyBorder="1" applyAlignment="1" applyProtection="1">
      <alignment horizontal="left" vertical="center"/>
      <protection locked="0"/>
    </xf>
    <xf numFmtId="0" fontId="32" fillId="0" borderId="36" xfId="0" applyFont="1" applyBorder="1" applyAlignment="1" applyProtection="1">
      <alignment horizontal="left" vertical="center"/>
      <protection locked="0"/>
    </xf>
    <xf numFmtId="0" fontId="32" fillId="0" borderId="1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35" fillId="0" borderId="34" xfId="0" applyFont="1" applyBorder="1" applyAlignment="1" applyProtection="1">
      <alignment horizontal="left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5" fillId="0" borderId="1" xfId="0" applyFont="1" applyBorder="1" applyAlignment="1" applyProtection="1">
      <alignment horizontal="center" vertical="center" wrapText="1"/>
      <protection locked="0"/>
    </xf>
    <xf numFmtId="0" fontId="32" fillId="0" borderId="29" xfId="0" applyFont="1" applyBorder="1" applyAlignment="1" applyProtection="1">
      <alignment horizontal="left" vertical="center" wrapText="1"/>
      <protection locked="0"/>
    </xf>
    <xf numFmtId="0" fontId="32" fillId="0" borderId="30" xfId="0" applyFont="1" applyBorder="1" applyAlignment="1" applyProtection="1">
      <alignment horizontal="left" vertical="center" wrapText="1"/>
      <protection locked="0"/>
    </xf>
    <xf numFmtId="0" fontId="32" fillId="0" borderId="31" xfId="0" applyFont="1" applyBorder="1" applyAlignment="1" applyProtection="1">
      <alignment horizontal="left" vertical="center" wrapText="1"/>
      <protection locked="0"/>
    </xf>
    <xf numFmtId="0" fontId="32" fillId="0" borderId="32" xfId="0" applyFont="1" applyBorder="1" applyAlignment="1" applyProtection="1">
      <alignment horizontal="left" vertical="center" wrapText="1"/>
      <protection locked="0"/>
    </xf>
    <xf numFmtId="0" fontId="32" fillId="0" borderId="33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35" fillId="0" borderId="32" xfId="0" applyFont="1" applyBorder="1" applyAlignment="1" applyProtection="1">
      <alignment horizontal="left" vertical="center" wrapText="1"/>
      <protection locked="0"/>
    </xf>
    <xf numFmtId="0" fontId="35" fillId="0" borderId="33" xfId="0" applyFont="1" applyBorder="1" applyAlignment="1" applyProtection="1">
      <alignment horizontal="left" vertical="center" wrapText="1"/>
      <protection locked="0"/>
    </xf>
    <xf numFmtId="0" fontId="35" fillId="0" borderId="33" xfId="0" applyFont="1" applyBorder="1" applyAlignment="1" applyProtection="1">
      <alignment horizontal="left" vertical="center"/>
      <protection locked="0"/>
    </xf>
    <xf numFmtId="0" fontId="35" fillId="0" borderId="35" xfId="0" applyFont="1" applyBorder="1" applyAlignment="1" applyProtection="1">
      <alignment horizontal="left" vertical="center" wrapText="1"/>
      <protection locked="0"/>
    </xf>
    <xf numFmtId="0" fontId="35" fillId="0" borderId="34" xfId="0" applyFont="1" applyBorder="1" applyAlignment="1" applyProtection="1">
      <alignment horizontal="left" vertical="center" wrapText="1"/>
      <protection locked="0"/>
    </xf>
    <xf numFmtId="0" fontId="35" fillId="0" borderId="36" xfId="0" applyFont="1" applyBorder="1" applyAlignment="1" applyProtection="1">
      <alignment horizontal="left" vertical="center" wrapText="1"/>
      <protection locked="0"/>
    </xf>
    <xf numFmtId="0" fontId="35" fillId="0" borderId="1" xfId="0" applyFont="1" applyBorder="1" applyAlignment="1" applyProtection="1">
      <alignment horizontal="left" vertical="top"/>
      <protection locked="0"/>
    </xf>
    <xf numFmtId="0" fontId="35" fillId="0" borderId="1" xfId="0" applyFont="1" applyBorder="1" applyAlignment="1" applyProtection="1">
      <alignment horizontal="center" vertical="top"/>
      <protection locked="0"/>
    </xf>
    <xf numFmtId="0" fontId="35" fillId="0" borderId="35" xfId="0" applyFont="1" applyBorder="1" applyAlignment="1" applyProtection="1">
      <alignment horizontal="left" vertical="center"/>
      <protection locked="0"/>
    </xf>
    <xf numFmtId="0" fontId="35" fillId="0" borderId="36" xfId="0" applyFont="1" applyBorder="1" applyAlignment="1" applyProtection="1">
      <alignment horizontal="left" vertical="center"/>
      <protection locked="0"/>
    </xf>
    <xf numFmtId="0" fontId="37" fillId="0" borderId="0" xfId="0" applyFont="1" applyAlignment="1" applyProtection="1">
      <alignment vertical="center"/>
      <protection locked="0"/>
    </xf>
    <xf numFmtId="0" fontId="34" fillId="0" borderId="1" xfId="0" applyFont="1" applyBorder="1" applyAlignment="1" applyProtection="1">
      <alignment vertical="center"/>
      <protection locked="0"/>
    </xf>
    <xf numFmtId="0" fontId="37" fillId="0" borderId="34" xfId="0" applyFont="1" applyBorder="1" applyAlignment="1" applyProtection="1">
      <alignment vertical="center"/>
      <protection locked="0"/>
    </xf>
    <xf numFmtId="0" fontId="34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5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4" fillId="0" borderId="34" xfId="0" applyFont="1" applyBorder="1" applyAlignment="1" applyProtection="1">
      <alignment horizontal="left"/>
      <protection locked="0"/>
    </xf>
    <xf numFmtId="0" fontId="37" fillId="0" borderId="34" xfId="0" applyFont="1" applyBorder="1" applyAlignment="1" applyProtection="1">
      <protection locked="0"/>
    </xf>
    <xf numFmtId="0" fontId="32" fillId="0" borderId="32" xfId="0" applyFont="1" applyBorder="1" applyAlignment="1" applyProtection="1">
      <alignment vertical="top"/>
      <protection locked="0"/>
    </xf>
    <xf numFmtId="0" fontId="32" fillId="0" borderId="33" xfId="0" applyFont="1" applyBorder="1" applyAlignment="1" applyProtection="1">
      <alignment vertical="top"/>
      <protection locked="0"/>
    </xf>
    <xf numFmtId="0" fontId="32" fillId="0" borderId="1" xfId="0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top"/>
      <protection locked="0"/>
    </xf>
    <xf numFmtId="0" fontId="32" fillId="0" borderId="35" xfId="0" applyFont="1" applyBorder="1" applyAlignment="1" applyProtection="1">
      <alignment vertical="top"/>
      <protection locked="0"/>
    </xf>
    <xf numFmtId="0" fontId="32" fillId="0" borderId="34" xfId="0" applyFont="1" applyBorder="1" applyAlignment="1" applyProtection="1">
      <alignment vertical="top"/>
      <protection locked="0"/>
    </xf>
    <xf numFmtId="0" fontId="32" fillId="0" borderId="36" xfId="0" applyFont="1" applyBorder="1" applyAlignment="1" applyProtection="1">
      <alignment vertical="top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2" borderId="0" xfId="0" applyFill="1" applyProtection="1"/>
    <xf numFmtId="0" fontId="26" fillId="2" borderId="0" xfId="1" applyFont="1" applyFill="1" applyAlignment="1" applyProtection="1">
      <alignment vertical="center"/>
    </xf>
    <xf numFmtId="0" fontId="39" fillId="2" borderId="0" xfId="1" applyFill="1" applyProtection="1"/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2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1" fillId="0" borderId="0" xfId="0" applyFont="1" applyAlignment="1" applyProtection="1">
      <alignment horizontal="left" vertical="center"/>
    </xf>
    <xf numFmtId="0" fontId="14" fillId="0" borderId="0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6" xfId="0" applyFont="1" applyBorder="1" applyAlignment="1" applyProtection="1">
      <alignment vertical="center" wrapText="1"/>
    </xf>
    <xf numFmtId="0" fontId="0" fillId="0" borderId="0" xfId="0" applyFont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</xf>
    <xf numFmtId="0" fontId="0" fillId="0" borderId="26" xfId="0" applyFont="1" applyBorder="1" applyAlignment="1" applyProtection="1">
      <alignment vertical="center"/>
    </xf>
    <xf numFmtId="0" fontId="16" fillId="0" borderId="0" xfId="0" applyFont="1" applyBorder="1" applyAlignment="1" applyProtection="1">
      <alignment horizontal="left" vertical="center"/>
    </xf>
    <xf numFmtId="4" fontId="19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left" vertical="center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0" fillId="6" borderId="10" xfId="0" applyFont="1" applyFill="1" applyBorder="1" applyAlignment="1" applyProtection="1">
      <alignment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27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14" fillId="0" borderId="20" xfId="0" applyFont="1" applyBorder="1" applyAlignment="1" applyProtection="1">
      <alignment horizontal="center" vertical="center" wrapText="1"/>
    </xf>
    <xf numFmtId="0" fontId="14" fillId="0" borderId="21" xfId="0" applyFont="1" applyBorder="1" applyAlignment="1" applyProtection="1">
      <alignment horizontal="center" vertical="center" wrapText="1"/>
    </xf>
    <xf numFmtId="0" fontId="14" fillId="0" borderId="22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 vertical="center" wrapText="1"/>
    </xf>
    <xf numFmtId="0" fontId="19" fillId="0" borderId="0" xfId="0" applyFont="1" applyAlignment="1" applyProtection="1">
      <alignment horizontal="left" vertical="center"/>
    </xf>
    <xf numFmtId="4" fontId="19" fillId="0" borderId="0" xfId="0" applyNumberFormat="1" applyFont="1" applyAlignment="1" applyProtection="1"/>
    <xf numFmtId="0" fontId="0" fillId="0" borderId="15" xfId="0" applyFont="1" applyBorder="1" applyAlignment="1" applyProtection="1">
      <alignment vertical="center"/>
    </xf>
    <xf numFmtId="166" fontId="28" fillId="0" borderId="16" xfId="0" applyNumberFormat="1" applyFont="1" applyBorder="1" applyAlignment="1" applyProtection="1"/>
    <xf numFmtId="166" fontId="28" fillId="0" borderId="17" xfId="0" applyNumberFormat="1" applyFont="1" applyBorder="1" applyAlignment="1" applyProtection="1"/>
    <xf numFmtId="4" fontId="29" fillId="0" borderId="0" xfId="0" applyNumberFormat="1" applyFont="1" applyAlignment="1" applyProtection="1">
      <alignment vertical="center"/>
    </xf>
    <xf numFmtId="0" fontId="6" fillId="0" borderId="5" xfId="0" applyFont="1" applyBorder="1" applyAlignment="1" applyProtection="1"/>
    <xf numFmtId="0" fontId="6" fillId="0" borderId="0" xfId="0" applyFont="1" applyAlignment="1" applyProtection="1"/>
    <xf numFmtId="0" fontId="6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4" fontId="5" fillId="0" borderId="0" xfId="0" applyNumberFormat="1" applyFont="1" applyAlignment="1" applyProtection="1"/>
    <xf numFmtId="0" fontId="6" fillId="0" borderId="18" xfId="0" applyFont="1" applyBorder="1" applyAlignment="1" applyProtection="1"/>
    <xf numFmtId="0" fontId="6" fillId="0" borderId="0" xfId="0" applyFont="1" applyBorder="1" applyAlignment="1" applyProtection="1"/>
    <xf numFmtId="166" fontId="6" fillId="0" borderId="0" xfId="0" applyNumberFormat="1" applyFont="1" applyBorder="1" applyAlignment="1" applyProtection="1"/>
    <xf numFmtId="166" fontId="6" fillId="0" borderId="19" xfId="0" applyNumberFormat="1" applyFont="1" applyBorder="1" applyAlignment="1" applyProtection="1"/>
    <xf numFmtId="0" fontId="6" fillId="0" borderId="0" xfId="0" applyFont="1" applyAlignment="1" applyProtection="1">
      <alignment horizontal="center"/>
    </xf>
    <xf numFmtId="4" fontId="6" fillId="0" borderId="0" xfId="0" applyNumberFormat="1" applyFont="1" applyAlignment="1" applyProtection="1">
      <alignment vertical="center"/>
    </xf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26" fillId="2" borderId="0" xfId="1" applyFont="1" applyFill="1" applyAlignment="1" applyProtection="1">
      <alignment vertical="center"/>
    </xf>
    <xf numFmtId="0" fontId="11" fillId="3" borderId="0" xfId="0" applyFont="1" applyFill="1" applyAlignment="1" applyProtection="1">
      <alignment horizontal="center" vertical="center"/>
    </xf>
    <xf numFmtId="0" fontId="0" fillId="0" borderId="0" xfId="0" applyProtection="1"/>
    <xf numFmtId="0" fontId="14" fillId="0" borderId="0" xfId="0" applyFont="1" applyBorder="1" applyAlignment="1" applyProtection="1">
      <alignment horizontal="left" vertical="center" wrapText="1"/>
    </xf>
    <xf numFmtId="0" fontId="14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35" fillId="0" borderId="1" xfId="0" applyFont="1" applyBorder="1" applyAlignment="1" applyProtection="1">
      <alignment horizontal="left" vertical="center" wrapText="1"/>
      <protection locked="0"/>
    </xf>
    <xf numFmtId="0" fontId="33" fillId="0" borderId="1" xfId="0" applyFont="1" applyBorder="1" applyAlignment="1" applyProtection="1">
      <alignment horizontal="center" vertical="center" wrapText="1"/>
      <protection locked="0"/>
    </xf>
    <xf numFmtId="0" fontId="34" fillId="0" borderId="34" xfId="0" applyFont="1" applyBorder="1" applyAlignment="1" applyProtection="1">
      <alignment horizontal="left" wrapText="1"/>
      <protection locked="0"/>
    </xf>
    <xf numFmtId="49" fontId="35" fillId="0" borderId="1" xfId="0" applyNumberFormat="1" applyFont="1" applyBorder="1" applyAlignment="1" applyProtection="1">
      <alignment horizontal="left" vertical="center" wrapText="1"/>
      <protection locked="0"/>
    </xf>
    <xf numFmtId="0" fontId="33" fillId="0" borderId="1" xfId="0" applyFont="1" applyBorder="1" applyAlignment="1" applyProtection="1">
      <alignment horizontal="center" vertical="center"/>
      <protection locked="0"/>
    </xf>
    <xf numFmtId="0" fontId="34" fillId="0" borderId="34" xfId="0" applyFont="1" applyBorder="1" applyAlignment="1" applyProtection="1">
      <alignment horizontal="left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top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15" fillId="0" borderId="0" xfId="0" applyFont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5" fillId="0" borderId="0" xfId="0" applyFont="1" applyAlignment="1" applyProtection="1">
      <alignment horizontal="left" vertical="center"/>
    </xf>
    <xf numFmtId="0" fontId="0" fillId="0" borderId="7" xfId="0" applyBorder="1" applyProtection="1"/>
    <xf numFmtId="0" fontId="16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16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0" fillId="5" borderId="6" xfId="0" applyFont="1" applyFill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8" fillId="0" borderId="15" xfId="0" applyFont="1" applyBorder="1" applyAlignment="1" applyProtection="1">
      <alignment horizontal="center" vertical="center"/>
    </xf>
    <xf numFmtId="0" fontId="18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0" fontId="2" fillId="6" borderId="11" xfId="0" applyFont="1" applyFill="1" applyBorder="1" applyAlignment="1" applyProtection="1">
      <alignment horizontal="center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18" fillId="0" borderId="18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9" xfId="0" applyNumberFormat="1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1" fillId="0" borderId="0" xfId="1" applyFont="1" applyAlignment="1" applyProtection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center" vertical="center"/>
    </xf>
    <xf numFmtId="4" fontId="25" fillId="0" borderId="23" xfId="0" applyNumberFormat="1" applyFont="1" applyBorder="1" applyAlignment="1" applyProtection="1">
      <alignment vertical="center"/>
    </xf>
    <xf numFmtId="4" fontId="25" fillId="0" borderId="24" xfId="0" applyNumberFormat="1" applyFont="1" applyBorder="1" applyAlignment="1" applyProtection="1">
      <alignment vertical="center"/>
    </xf>
    <xf numFmtId="166" fontId="25" fillId="0" borderId="24" xfId="0" applyNumberFormat="1" applyFont="1" applyBorder="1" applyAlignment="1" applyProtection="1">
      <alignment vertical="center"/>
    </xf>
    <xf numFmtId="4" fontId="25" fillId="0" borderId="25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49" fontId="2" fillId="0" borderId="0" xfId="0" applyNumberFormat="1" applyFont="1" applyBorder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14" activePane="bottomLeft" state="frozen"/>
      <selection pane="bottomLeft" activeCell="BE5" sqref="BE5:BE32"/>
    </sheetView>
  </sheetViews>
  <sheetFormatPr defaultRowHeight="13.5"/>
  <cols>
    <col min="1" max="1" width="8.33203125" style="89" customWidth="1"/>
    <col min="2" max="2" width="1.6640625" style="89" customWidth="1"/>
    <col min="3" max="3" width="4.1640625" style="89" customWidth="1"/>
    <col min="4" max="33" width="2.6640625" style="89" customWidth="1"/>
    <col min="34" max="34" width="3.33203125" style="89" customWidth="1"/>
    <col min="35" max="35" width="31.6640625" style="89" customWidth="1"/>
    <col min="36" max="37" width="2.5" style="89" customWidth="1"/>
    <col min="38" max="38" width="8.33203125" style="89" customWidth="1"/>
    <col min="39" max="39" width="3.33203125" style="89" customWidth="1"/>
    <col min="40" max="40" width="13.33203125" style="89" customWidth="1"/>
    <col min="41" max="41" width="7.5" style="89" customWidth="1"/>
    <col min="42" max="42" width="4.1640625" style="89" customWidth="1"/>
    <col min="43" max="43" width="15.6640625" style="89" customWidth="1"/>
    <col min="44" max="44" width="13.6640625" style="89" customWidth="1"/>
    <col min="45" max="47" width="25.83203125" style="89" hidden="1" customWidth="1"/>
    <col min="48" max="52" width="21.6640625" style="89" hidden="1" customWidth="1"/>
    <col min="53" max="53" width="19.1640625" style="89" hidden="1" customWidth="1"/>
    <col min="54" max="54" width="25" style="89" hidden="1" customWidth="1"/>
    <col min="55" max="56" width="19.1640625" style="89" hidden="1" customWidth="1"/>
    <col min="57" max="57" width="66.5" style="89" customWidth="1"/>
    <col min="58" max="70" width="9.33203125" style="89"/>
    <col min="71" max="91" width="9.33203125" style="89" hidden="1"/>
    <col min="92" max="16384" width="9.33203125" style="89"/>
  </cols>
  <sheetData>
    <row r="1" spans="1:74" ht="21.4" customHeight="1">
      <c r="A1" s="2" t="s">
        <v>0</v>
      </c>
      <c r="B1" s="3"/>
      <c r="C1" s="3"/>
      <c r="D1" s="4" t="s">
        <v>1</v>
      </c>
      <c r="E1" s="3"/>
      <c r="F1" s="3"/>
      <c r="G1" s="3"/>
      <c r="H1" s="3"/>
      <c r="I1" s="3"/>
      <c r="J1" s="3"/>
      <c r="K1" s="5" t="s">
        <v>2</v>
      </c>
      <c r="L1" s="5"/>
      <c r="M1" s="5"/>
      <c r="N1" s="5"/>
      <c r="O1" s="5"/>
      <c r="P1" s="5"/>
      <c r="Q1" s="5"/>
      <c r="R1" s="5"/>
      <c r="S1" s="5"/>
      <c r="T1" s="3"/>
      <c r="U1" s="3"/>
      <c r="V1" s="3"/>
      <c r="W1" s="5" t="s">
        <v>3</v>
      </c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88"/>
      <c r="AJ1" s="86"/>
      <c r="AK1" s="86"/>
      <c r="AL1" s="86"/>
      <c r="AM1" s="86"/>
      <c r="AN1" s="86"/>
      <c r="AO1" s="86"/>
      <c r="AP1" s="86"/>
      <c r="AQ1" s="86"/>
      <c r="AR1" s="86"/>
      <c r="AS1" s="86"/>
      <c r="AT1" s="86"/>
      <c r="AU1" s="86"/>
      <c r="AV1" s="86"/>
      <c r="AW1" s="86"/>
      <c r="AX1" s="86"/>
      <c r="AY1" s="86"/>
      <c r="AZ1" s="86"/>
      <c r="BA1" s="2" t="s">
        <v>4</v>
      </c>
      <c r="BB1" s="2" t="s">
        <v>5</v>
      </c>
      <c r="BC1" s="86"/>
      <c r="BD1" s="86"/>
      <c r="BE1" s="86"/>
      <c r="BF1" s="86"/>
      <c r="BG1" s="86"/>
      <c r="BH1" s="86"/>
      <c r="BI1" s="86"/>
      <c r="BJ1" s="86"/>
      <c r="BK1" s="86"/>
      <c r="BL1" s="86"/>
      <c r="BM1" s="86"/>
      <c r="BN1" s="86"/>
      <c r="BO1" s="86"/>
      <c r="BP1" s="86"/>
      <c r="BQ1" s="86"/>
      <c r="BR1" s="86"/>
      <c r="BT1" s="212" t="s">
        <v>6</v>
      </c>
      <c r="BU1" s="212" t="s">
        <v>6</v>
      </c>
      <c r="BV1" s="212" t="s">
        <v>7</v>
      </c>
    </row>
    <row r="2" spans="1:74" ht="36.950000000000003" customHeight="1">
      <c r="AR2" s="197" t="s">
        <v>8</v>
      </c>
      <c r="AS2" s="198"/>
      <c r="AT2" s="198"/>
      <c r="AU2" s="198"/>
      <c r="AV2" s="198"/>
      <c r="AW2" s="198"/>
      <c r="AX2" s="198"/>
      <c r="AY2" s="198"/>
      <c r="AZ2" s="198"/>
      <c r="BA2" s="198"/>
      <c r="BB2" s="198"/>
      <c r="BC2" s="198"/>
      <c r="BD2" s="198"/>
      <c r="BE2" s="198"/>
      <c r="BS2" s="90" t="s">
        <v>9</v>
      </c>
      <c r="BT2" s="90" t="s">
        <v>10</v>
      </c>
    </row>
    <row r="3" spans="1:74" ht="6.95" customHeight="1">
      <c r="B3" s="91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3"/>
      <c r="BS3" s="90" t="s">
        <v>9</v>
      </c>
      <c r="BT3" s="90" t="s">
        <v>11</v>
      </c>
    </row>
    <row r="4" spans="1:74" ht="36.950000000000003" customHeight="1">
      <c r="B4" s="94"/>
      <c r="C4" s="95"/>
      <c r="D4" s="96" t="s">
        <v>12</v>
      </c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5"/>
      <c r="AK4" s="95"/>
      <c r="AL4" s="95"/>
      <c r="AM4" s="95"/>
      <c r="AN4" s="95"/>
      <c r="AO4" s="95"/>
      <c r="AP4" s="95"/>
      <c r="AQ4" s="97"/>
      <c r="AS4" s="98" t="s">
        <v>13</v>
      </c>
      <c r="BE4" s="213" t="s">
        <v>14</v>
      </c>
      <c r="BS4" s="90" t="s">
        <v>15</v>
      </c>
    </row>
    <row r="5" spans="1:74" ht="14.45" customHeight="1">
      <c r="B5" s="94"/>
      <c r="C5" s="95"/>
      <c r="D5" s="214" t="s">
        <v>16</v>
      </c>
      <c r="E5" s="95"/>
      <c r="F5" s="95"/>
      <c r="G5" s="95"/>
      <c r="H5" s="95"/>
      <c r="I5" s="95"/>
      <c r="J5" s="95"/>
      <c r="K5" s="215" t="s">
        <v>17</v>
      </c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6"/>
      <c r="Z5" s="216"/>
      <c r="AA5" s="216"/>
      <c r="AB5" s="216"/>
      <c r="AC5" s="216"/>
      <c r="AD5" s="216"/>
      <c r="AE5" s="216"/>
      <c r="AF5" s="216"/>
      <c r="AG5" s="216"/>
      <c r="AH5" s="216"/>
      <c r="AI5" s="216"/>
      <c r="AJ5" s="216"/>
      <c r="AK5" s="216"/>
      <c r="AL5" s="216"/>
      <c r="AM5" s="216"/>
      <c r="AN5" s="216"/>
      <c r="AO5" s="216"/>
      <c r="AP5" s="95"/>
      <c r="AQ5" s="97"/>
      <c r="BE5" s="217" t="s">
        <v>18</v>
      </c>
      <c r="BS5" s="90" t="s">
        <v>9</v>
      </c>
    </row>
    <row r="6" spans="1:74" ht="36.950000000000003" customHeight="1">
      <c r="B6" s="94"/>
      <c r="C6" s="95"/>
      <c r="D6" s="218" t="s">
        <v>19</v>
      </c>
      <c r="E6" s="95"/>
      <c r="F6" s="95"/>
      <c r="G6" s="95"/>
      <c r="H6" s="95"/>
      <c r="I6" s="95"/>
      <c r="J6" s="95"/>
      <c r="K6" s="219" t="s">
        <v>20</v>
      </c>
      <c r="L6" s="216"/>
      <c r="M6" s="216"/>
      <c r="N6" s="216"/>
      <c r="O6" s="216"/>
      <c r="P6" s="216"/>
      <c r="Q6" s="216"/>
      <c r="R6" s="216"/>
      <c r="S6" s="216"/>
      <c r="T6" s="216"/>
      <c r="U6" s="216"/>
      <c r="V6" s="216"/>
      <c r="W6" s="216"/>
      <c r="X6" s="216"/>
      <c r="Y6" s="216"/>
      <c r="Z6" s="216"/>
      <c r="AA6" s="216"/>
      <c r="AB6" s="216"/>
      <c r="AC6" s="216"/>
      <c r="AD6" s="216"/>
      <c r="AE6" s="216"/>
      <c r="AF6" s="216"/>
      <c r="AG6" s="216"/>
      <c r="AH6" s="216"/>
      <c r="AI6" s="216"/>
      <c r="AJ6" s="216"/>
      <c r="AK6" s="216"/>
      <c r="AL6" s="216"/>
      <c r="AM6" s="216"/>
      <c r="AN6" s="216"/>
      <c r="AO6" s="216"/>
      <c r="AP6" s="95"/>
      <c r="AQ6" s="97"/>
      <c r="BE6" s="220"/>
      <c r="BS6" s="90" t="s">
        <v>9</v>
      </c>
    </row>
    <row r="7" spans="1:74" ht="14.45" customHeight="1">
      <c r="B7" s="94"/>
      <c r="C7" s="95"/>
      <c r="D7" s="99" t="s">
        <v>21</v>
      </c>
      <c r="E7" s="95"/>
      <c r="F7" s="95"/>
      <c r="G7" s="95"/>
      <c r="H7" s="95"/>
      <c r="I7" s="95"/>
      <c r="J7" s="95"/>
      <c r="K7" s="103" t="s">
        <v>5</v>
      </c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  <c r="AD7" s="95"/>
      <c r="AE7" s="95"/>
      <c r="AF7" s="95"/>
      <c r="AG7" s="95"/>
      <c r="AH7" s="95"/>
      <c r="AI7" s="95"/>
      <c r="AJ7" s="95"/>
      <c r="AK7" s="99" t="s">
        <v>22</v>
      </c>
      <c r="AL7" s="95"/>
      <c r="AM7" s="95"/>
      <c r="AN7" s="103" t="s">
        <v>5</v>
      </c>
      <c r="AO7" s="95"/>
      <c r="AP7" s="95"/>
      <c r="AQ7" s="97"/>
      <c r="BE7" s="220"/>
      <c r="BS7" s="90" t="s">
        <v>9</v>
      </c>
    </row>
    <row r="8" spans="1:74" ht="14.45" customHeight="1">
      <c r="B8" s="94"/>
      <c r="C8" s="95"/>
      <c r="D8" s="99" t="s">
        <v>23</v>
      </c>
      <c r="E8" s="95"/>
      <c r="F8" s="95"/>
      <c r="G8" s="95"/>
      <c r="H8" s="95"/>
      <c r="I8" s="95"/>
      <c r="J8" s="95"/>
      <c r="K8" s="103" t="s">
        <v>24</v>
      </c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AI8" s="95"/>
      <c r="AJ8" s="95"/>
      <c r="AK8" s="99" t="s">
        <v>25</v>
      </c>
      <c r="AL8" s="95"/>
      <c r="AM8" s="95"/>
      <c r="AN8" s="6" t="s">
        <v>26</v>
      </c>
      <c r="AO8" s="95"/>
      <c r="AP8" s="95"/>
      <c r="AQ8" s="97"/>
      <c r="BE8" s="220"/>
      <c r="BS8" s="90" t="s">
        <v>9</v>
      </c>
    </row>
    <row r="9" spans="1:74" ht="14.45" customHeight="1">
      <c r="B9" s="94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  <c r="AF9" s="95"/>
      <c r="AG9" s="95"/>
      <c r="AH9" s="95"/>
      <c r="AI9" s="95"/>
      <c r="AJ9" s="95"/>
      <c r="AK9" s="95"/>
      <c r="AL9" s="95"/>
      <c r="AM9" s="95"/>
      <c r="AN9" s="95"/>
      <c r="AO9" s="95"/>
      <c r="AP9" s="95"/>
      <c r="AQ9" s="97"/>
      <c r="BE9" s="220"/>
      <c r="BS9" s="90" t="s">
        <v>9</v>
      </c>
    </row>
    <row r="10" spans="1:74" ht="14.45" customHeight="1">
      <c r="B10" s="94"/>
      <c r="C10" s="95"/>
      <c r="D10" s="99" t="s">
        <v>27</v>
      </c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H10" s="95"/>
      <c r="AI10" s="95"/>
      <c r="AJ10" s="95"/>
      <c r="AK10" s="99" t="s">
        <v>28</v>
      </c>
      <c r="AL10" s="95"/>
      <c r="AM10" s="95"/>
      <c r="AN10" s="103" t="s">
        <v>5</v>
      </c>
      <c r="AO10" s="95"/>
      <c r="AP10" s="95"/>
      <c r="AQ10" s="97"/>
      <c r="BE10" s="220"/>
      <c r="BS10" s="90" t="s">
        <v>9</v>
      </c>
    </row>
    <row r="11" spans="1:74" ht="18.399999999999999" customHeight="1">
      <c r="B11" s="94"/>
      <c r="C11" s="95"/>
      <c r="D11" s="95"/>
      <c r="E11" s="103" t="s">
        <v>24</v>
      </c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5"/>
      <c r="AJ11" s="95"/>
      <c r="AK11" s="99" t="s">
        <v>29</v>
      </c>
      <c r="AL11" s="95"/>
      <c r="AM11" s="95"/>
      <c r="AN11" s="103" t="s">
        <v>5</v>
      </c>
      <c r="AO11" s="95"/>
      <c r="AP11" s="95"/>
      <c r="AQ11" s="97"/>
      <c r="BE11" s="220"/>
      <c r="BS11" s="90" t="s">
        <v>9</v>
      </c>
    </row>
    <row r="12" spans="1:74" ht="6.95" customHeight="1">
      <c r="B12" s="94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  <c r="AJ12" s="95"/>
      <c r="AK12" s="95"/>
      <c r="AL12" s="95"/>
      <c r="AM12" s="95"/>
      <c r="AN12" s="95"/>
      <c r="AO12" s="95"/>
      <c r="AP12" s="95"/>
      <c r="AQ12" s="97"/>
      <c r="BE12" s="220"/>
      <c r="BS12" s="90" t="s">
        <v>9</v>
      </c>
    </row>
    <row r="13" spans="1:74" ht="14.45" customHeight="1">
      <c r="B13" s="94"/>
      <c r="C13" s="95"/>
      <c r="D13" s="99" t="s">
        <v>30</v>
      </c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/>
      <c r="AK13" s="99" t="s">
        <v>28</v>
      </c>
      <c r="AL13" s="95"/>
      <c r="AM13" s="95"/>
      <c r="AN13" s="85" t="s">
        <v>31</v>
      </c>
      <c r="AO13" s="95"/>
      <c r="AP13" s="95"/>
      <c r="AQ13" s="97"/>
      <c r="BE13" s="220"/>
      <c r="BS13" s="90" t="s">
        <v>9</v>
      </c>
    </row>
    <row r="14" spans="1:74" ht="15">
      <c r="B14" s="94"/>
      <c r="C14" s="95"/>
      <c r="D14" s="95"/>
      <c r="E14" s="189" t="s">
        <v>31</v>
      </c>
      <c r="F14" s="285"/>
      <c r="G14" s="285"/>
      <c r="H14" s="285"/>
      <c r="I14" s="285"/>
      <c r="J14" s="285"/>
      <c r="K14" s="285"/>
      <c r="L14" s="285"/>
      <c r="M14" s="285"/>
      <c r="N14" s="285"/>
      <c r="O14" s="285"/>
      <c r="P14" s="285"/>
      <c r="Q14" s="285"/>
      <c r="R14" s="285"/>
      <c r="S14" s="285"/>
      <c r="T14" s="285"/>
      <c r="U14" s="285"/>
      <c r="V14" s="285"/>
      <c r="W14" s="285"/>
      <c r="X14" s="285"/>
      <c r="Y14" s="285"/>
      <c r="Z14" s="285"/>
      <c r="AA14" s="285"/>
      <c r="AB14" s="285"/>
      <c r="AC14" s="285"/>
      <c r="AD14" s="285"/>
      <c r="AE14" s="285"/>
      <c r="AF14" s="285"/>
      <c r="AG14" s="285"/>
      <c r="AH14" s="285"/>
      <c r="AI14" s="285"/>
      <c r="AJ14" s="285"/>
      <c r="AK14" s="99" t="s">
        <v>29</v>
      </c>
      <c r="AL14" s="95"/>
      <c r="AM14" s="95"/>
      <c r="AN14" s="85" t="s">
        <v>31</v>
      </c>
      <c r="AO14" s="95"/>
      <c r="AP14" s="95"/>
      <c r="AQ14" s="97"/>
      <c r="BE14" s="220"/>
      <c r="BS14" s="90" t="s">
        <v>9</v>
      </c>
    </row>
    <row r="15" spans="1:74" ht="6.95" customHeight="1">
      <c r="B15" s="94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  <c r="AF15" s="95"/>
      <c r="AG15" s="95"/>
      <c r="AH15" s="95"/>
      <c r="AI15" s="95"/>
      <c r="AJ15" s="95"/>
      <c r="AK15" s="95"/>
      <c r="AL15" s="95"/>
      <c r="AM15" s="95"/>
      <c r="AN15" s="95"/>
      <c r="AO15" s="95"/>
      <c r="AP15" s="95"/>
      <c r="AQ15" s="97"/>
      <c r="BE15" s="220"/>
      <c r="BS15" s="90" t="s">
        <v>6</v>
      </c>
    </row>
    <row r="16" spans="1:74" ht="14.45" customHeight="1">
      <c r="B16" s="94"/>
      <c r="C16" s="95"/>
      <c r="D16" s="99" t="s">
        <v>32</v>
      </c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5"/>
      <c r="AJ16" s="95"/>
      <c r="AK16" s="99" t="s">
        <v>28</v>
      </c>
      <c r="AL16" s="95"/>
      <c r="AM16" s="95"/>
      <c r="AN16" s="103" t="s">
        <v>5</v>
      </c>
      <c r="AO16" s="95"/>
      <c r="AP16" s="95"/>
      <c r="AQ16" s="97"/>
      <c r="BE16" s="220"/>
      <c r="BS16" s="90" t="s">
        <v>6</v>
      </c>
    </row>
    <row r="17" spans="2:71" ht="18.399999999999999" customHeight="1">
      <c r="B17" s="94"/>
      <c r="C17" s="95"/>
      <c r="D17" s="95"/>
      <c r="E17" s="103" t="s">
        <v>33</v>
      </c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95"/>
      <c r="AJ17" s="95"/>
      <c r="AK17" s="99" t="s">
        <v>29</v>
      </c>
      <c r="AL17" s="95"/>
      <c r="AM17" s="95"/>
      <c r="AN17" s="103" t="s">
        <v>5</v>
      </c>
      <c r="AO17" s="95"/>
      <c r="AP17" s="95"/>
      <c r="AQ17" s="97"/>
      <c r="BE17" s="220"/>
      <c r="BS17" s="90" t="s">
        <v>34</v>
      </c>
    </row>
    <row r="18" spans="2:71" ht="6.95" customHeight="1">
      <c r="B18" s="94"/>
      <c r="C18" s="95"/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95"/>
      <c r="AJ18" s="95"/>
      <c r="AK18" s="95"/>
      <c r="AL18" s="95"/>
      <c r="AM18" s="95"/>
      <c r="AN18" s="95"/>
      <c r="AO18" s="95"/>
      <c r="AP18" s="95"/>
      <c r="AQ18" s="97"/>
      <c r="BE18" s="220"/>
      <c r="BS18" s="90" t="s">
        <v>9</v>
      </c>
    </row>
    <row r="19" spans="2:71" ht="14.45" customHeight="1">
      <c r="B19" s="94"/>
      <c r="C19" s="95"/>
      <c r="D19" s="99" t="s">
        <v>35</v>
      </c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  <c r="U19" s="95"/>
      <c r="V19" s="95"/>
      <c r="W19" s="95"/>
      <c r="X19" s="95"/>
      <c r="Y19" s="95"/>
      <c r="Z19" s="95"/>
      <c r="AA19" s="95"/>
      <c r="AB19" s="95"/>
      <c r="AC19" s="95"/>
      <c r="AD19" s="95"/>
      <c r="AE19" s="95"/>
      <c r="AF19" s="95"/>
      <c r="AG19" s="95"/>
      <c r="AH19" s="95"/>
      <c r="AI19" s="95"/>
      <c r="AJ19" s="95"/>
      <c r="AK19" s="95"/>
      <c r="AL19" s="95"/>
      <c r="AM19" s="95"/>
      <c r="AN19" s="95"/>
      <c r="AO19" s="95"/>
      <c r="AP19" s="95"/>
      <c r="AQ19" s="97"/>
      <c r="BE19" s="220"/>
      <c r="BS19" s="90" t="s">
        <v>9</v>
      </c>
    </row>
    <row r="20" spans="2:71" ht="16.5" customHeight="1">
      <c r="B20" s="94"/>
      <c r="C20" s="95"/>
      <c r="D20" s="95"/>
      <c r="E20" s="190" t="s">
        <v>5</v>
      </c>
      <c r="F20" s="190"/>
      <c r="G20" s="190"/>
      <c r="H20" s="190"/>
      <c r="I20" s="190"/>
      <c r="J20" s="190"/>
      <c r="K20" s="190"/>
      <c r="L20" s="190"/>
      <c r="M20" s="190"/>
      <c r="N20" s="190"/>
      <c r="O20" s="190"/>
      <c r="P20" s="190"/>
      <c r="Q20" s="190"/>
      <c r="R20" s="190"/>
      <c r="S20" s="190"/>
      <c r="T20" s="190"/>
      <c r="U20" s="190"/>
      <c r="V20" s="190"/>
      <c r="W20" s="190"/>
      <c r="X20" s="190"/>
      <c r="Y20" s="190"/>
      <c r="Z20" s="190"/>
      <c r="AA20" s="190"/>
      <c r="AB20" s="190"/>
      <c r="AC20" s="190"/>
      <c r="AD20" s="190"/>
      <c r="AE20" s="190"/>
      <c r="AF20" s="190"/>
      <c r="AG20" s="190"/>
      <c r="AH20" s="190"/>
      <c r="AI20" s="190"/>
      <c r="AJ20" s="190"/>
      <c r="AK20" s="190"/>
      <c r="AL20" s="190"/>
      <c r="AM20" s="190"/>
      <c r="AN20" s="190"/>
      <c r="AO20" s="95"/>
      <c r="AP20" s="95"/>
      <c r="AQ20" s="97"/>
      <c r="BE20" s="220"/>
      <c r="BS20" s="90" t="s">
        <v>34</v>
      </c>
    </row>
    <row r="21" spans="2:71" ht="6.95" customHeight="1">
      <c r="B21" s="94"/>
      <c r="C21" s="95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  <c r="AF21" s="95"/>
      <c r="AG21" s="95"/>
      <c r="AH21" s="95"/>
      <c r="AI21" s="95"/>
      <c r="AJ21" s="95"/>
      <c r="AK21" s="95"/>
      <c r="AL21" s="95"/>
      <c r="AM21" s="95"/>
      <c r="AN21" s="95"/>
      <c r="AO21" s="95"/>
      <c r="AP21" s="95"/>
      <c r="AQ21" s="97"/>
      <c r="BE21" s="220"/>
    </row>
    <row r="22" spans="2:71" ht="6.95" customHeight="1">
      <c r="B22" s="94"/>
      <c r="C22" s="95"/>
      <c r="D22" s="221"/>
      <c r="E22" s="221"/>
      <c r="F22" s="221"/>
      <c r="G22" s="221"/>
      <c r="H22" s="221"/>
      <c r="I22" s="221"/>
      <c r="J22" s="221"/>
      <c r="K22" s="221"/>
      <c r="L22" s="221"/>
      <c r="M22" s="221"/>
      <c r="N22" s="221"/>
      <c r="O22" s="221"/>
      <c r="P22" s="221"/>
      <c r="Q22" s="221"/>
      <c r="R22" s="221"/>
      <c r="S22" s="221"/>
      <c r="T22" s="221"/>
      <c r="U22" s="221"/>
      <c r="V22" s="221"/>
      <c r="W22" s="221"/>
      <c r="X22" s="221"/>
      <c r="Y22" s="221"/>
      <c r="Z22" s="221"/>
      <c r="AA22" s="221"/>
      <c r="AB22" s="221"/>
      <c r="AC22" s="221"/>
      <c r="AD22" s="221"/>
      <c r="AE22" s="221"/>
      <c r="AF22" s="221"/>
      <c r="AG22" s="221"/>
      <c r="AH22" s="221"/>
      <c r="AI22" s="221"/>
      <c r="AJ22" s="221"/>
      <c r="AK22" s="221"/>
      <c r="AL22" s="221"/>
      <c r="AM22" s="221"/>
      <c r="AN22" s="221"/>
      <c r="AO22" s="221"/>
      <c r="AP22" s="95"/>
      <c r="AQ22" s="97"/>
      <c r="BE22" s="220"/>
    </row>
    <row r="23" spans="2:71" s="143" customFormat="1" ht="25.9" customHeight="1">
      <c r="B23" s="100"/>
      <c r="C23" s="102"/>
      <c r="D23" s="222" t="s">
        <v>36</v>
      </c>
      <c r="E23" s="223"/>
      <c r="F23" s="223"/>
      <c r="G23" s="223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23"/>
      <c r="Z23" s="223"/>
      <c r="AA23" s="223"/>
      <c r="AB23" s="223"/>
      <c r="AC23" s="223"/>
      <c r="AD23" s="223"/>
      <c r="AE23" s="223"/>
      <c r="AF23" s="223"/>
      <c r="AG23" s="223"/>
      <c r="AH23" s="223"/>
      <c r="AI23" s="223"/>
      <c r="AJ23" s="223"/>
      <c r="AK23" s="224">
        <f>ROUND(AG51,2)</f>
        <v>0</v>
      </c>
      <c r="AL23" s="225"/>
      <c r="AM23" s="225"/>
      <c r="AN23" s="225"/>
      <c r="AO23" s="225"/>
      <c r="AP23" s="102"/>
      <c r="AQ23" s="101"/>
      <c r="BE23" s="220"/>
    </row>
    <row r="24" spans="2:71" s="143" customFormat="1" ht="6.95" customHeight="1">
      <c r="B24" s="100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  <c r="P24" s="102"/>
      <c r="Q24" s="102"/>
      <c r="R24" s="102"/>
      <c r="S24" s="102"/>
      <c r="T24" s="102"/>
      <c r="U24" s="102"/>
      <c r="V24" s="102"/>
      <c r="W24" s="102"/>
      <c r="X24" s="102"/>
      <c r="Y24" s="102"/>
      <c r="Z24" s="102"/>
      <c r="AA24" s="102"/>
      <c r="AB24" s="102"/>
      <c r="AC24" s="102"/>
      <c r="AD24" s="102"/>
      <c r="AE24" s="102"/>
      <c r="AF24" s="102"/>
      <c r="AG24" s="102"/>
      <c r="AH24" s="102"/>
      <c r="AI24" s="102"/>
      <c r="AJ24" s="102"/>
      <c r="AK24" s="102"/>
      <c r="AL24" s="102"/>
      <c r="AM24" s="102"/>
      <c r="AN24" s="102"/>
      <c r="AO24" s="102"/>
      <c r="AP24" s="102"/>
      <c r="AQ24" s="101"/>
      <c r="BE24" s="220"/>
    </row>
    <row r="25" spans="2:71" s="143" customFormat="1">
      <c r="B25" s="100"/>
      <c r="C25" s="102"/>
      <c r="D25" s="102"/>
      <c r="E25" s="102"/>
      <c r="F25" s="102"/>
      <c r="G25" s="102"/>
      <c r="H25" s="102"/>
      <c r="I25" s="102"/>
      <c r="J25" s="102"/>
      <c r="K25" s="102"/>
      <c r="L25" s="226" t="s">
        <v>37</v>
      </c>
      <c r="M25" s="226"/>
      <c r="N25" s="226"/>
      <c r="O25" s="226"/>
      <c r="P25" s="102"/>
      <c r="Q25" s="102"/>
      <c r="R25" s="102"/>
      <c r="S25" s="102"/>
      <c r="T25" s="102"/>
      <c r="U25" s="102"/>
      <c r="V25" s="102"/>
      <c r="W25" s="226" t="s">
        <v>38</v>
      </c>
      <c r="X25" s="226"/>
      <c r="Y25" s="226"/>
      <c r="Z25" s="226"/>
      <c r="AA25" s="226"/>
      <c r="AB25" s="226"/>
      <c r="AC25" s="226"/>
      <c r="AD25" s="226"/>
      <c r="AE25" s="226"/>
      <c r="AF25" s="102"/>
      <c r="AG25" s="102"/>
      <c r="AH25" s="102"/>
      <c r="AI25" s="102"/>
      <c r="AJ25" s="102"/>
      <c r="AK25" s="226" t="s">
        <v>39</v>
      </c>
      <c r="AL25" s="226"/>
      <c r="AM25" s="226"/>
      <c r="AN25" s="226"/>
      <c r="AO25" s="226"/>
      <c r="AP25" s="102"/>
      <c r="AQ25" s="101"/>
      <c r="BE25" s="220"/>
    </row>
    <row r="26" spans="2:71" s="233" customFormat="1" ht="14.45" customHeight="1">
      <c r="B26" s="227"/>
      <c r="C26" s="228"/>
      <c r="D26" s="114" t="s">
        <v>40</v>
      </c>
      <c r="E26" s="228"/>
      <c r="F26" s="114" t="s">
        <v>41</v>
      </c>
      <c r="G26" s="228"/>
      <c r="H26" s="228"/>
      <c r="I26" s="228"/>
      <c r="J26" s="228"/>
      <c r="K26" s="228"/>
      <c r="L26" s="229">
        <v>0.21</v>
      </c>
      <c r="M26" s="230"/>
      <c r="N26" s="230"/>
      <c r="O26" s="230"/>
      <c r="P26" s="228"/>
      <c r="Q26" s="228"/>
      <c r="R26" s="228"/>
      <c r="S26" s="228"/>
      <c r="T26" s="228"/>
      <c r="U26" s="228"/>
      <c r="V26" s="228"/>
      <c r="W26" s="231">
        <f>ROUND(AZ51,2)</f>
        <v>0</v>
      </c>
      <c r="X26" s="230"/>
      <c r="Y26" s="230"/>
      <c r="Z26" s="230"/>
      <c r="AA26" s="230"/>
      <c r="AB26" s="230"/>
      <c r="AC26" s="230"/>
      <c r="AD26" s="230"/>
      <c r="AE26" s="230"/>
      <c r="AF26" s="228"/>
      <c r="AG26" s="228"/>
      <c r="AH26" s="228"/>
      <c r="AI26" s="228"/>
      <c r="AJ26" s="228"/>
      <c r="AK26" s="231">
        <f>ROUND(AV51,2)</f>
        <v>0</v>
      </c>
      <c r="AL26" s="230"/>
      <c r="AM26" s="230"/>
      <c r="AN26" s="230"/>
      <c r="AO26" s="230"/>
      <c r="AP26" s="228"/>
      <c r="AQ26" s="232"/>
      <c r="BE26" s="220"/>
    </row>
    <row r="27" spans="2:71" s="233" customFormat="1" ht="14.45" customHeight="1">
      <c r="B27" s="227"/>
      <c r="C27" s="228"/>
      <c r="D27" s="228"/>
      <c r="E27" s="228"/>
      <c r="F27" s="114" t="s">
        <v>42</v>
      </c>
      <c r="G27" s="228"/>
      <c r="H27" s="228"/>
      <c r="I27" s="228"/>
      <c r="J27" s="228"/>
      <c r="K27" s="228"/>
      <c r="L27" s="229">
        <v>0.15</v>
      </c>
      <c r="M27" s="230"/>
      <c r="N27" s="230"/>
      <c r="O27" s="230"/>
      <c r="P27" s="228"/>
      <c r="Q27" s="228"/>
      <c r="R27" s="228"/>
      <c r="S27" s="228"/>
      <c r="T27" s="228"/>
      <c r="U27" s="228"/>
      <c r="V27" s="228"/>
      <c r="W27" s="231">
        <f>ROUND(BA51,2)</f>
        <v>0</v>
      </c>
      <c r="X27" s="230"/>
      <c r="Y27" s="230"/>
      <c r="Z27" s="230"/>
      <c r="AA27" s="230"/>
      <c r="AB27" s="230"/>
      <c r="AC27" s="230"/>
      <c r="AD27" s="230"/>
      <c r="AE27" s="230"/>
      <c r="AF27" s="228"/>
      <c r="AG27" s="228"/>
      <c r="AH27" s="228"/>
      <c r="AI27" s="228"/>
      <c r="AJ27" s="228"/>
      <c r="AK27" s="231">
        <f>ROUND(AW51,2)</f>
        <v>0</v>
      </c>
      <c r="AL27" s="230"/>
      <c r="AM27" s="230"/>
      <c r="AN27" s="230"/>
      <c r="AO27" s="230"/>
      <c r="AP27" s="228"/>
      <c r="AQ27" s="232"/>
      <c r="BE27" s="220"/>
    </row>
    <row r="28" spans="2:71" s="233" customFormat="1" ht="14.45" hidden="1" customHeight="1">
      <c r="B28" s="227"/>
      <c r="C28" s="228"/>
      <c r="D28" s="228"/>
      <c r="E28" s="228"/>
      <c r="F28" s="114" t="s">
        <v>43</v>
      </c>
      <c r="G28" s="228"/>
      <c r="H28" s="228"/>
      <c r="I28" s="228"/>
      <c r="J28" s="228"/>
      <c r="K28" s="228"/>
      <c r="L28" s="229">
        <v>0.21</v>
      </c>
      <c r="M28" s="230"/>
      <c r="N28" s="230"/>
      <c r="O28" s="230"/>
      <c r="P28" s="228"/>
      <c r="Q28" s="228"/>
      <c r="R28" s="228"/>
      <c r="S28" s="228"/>
      <c r="T28" s="228"/>
      <c r="U28" s="228"/>
      <c r="V28" s="228"/>
      <c r="W28" s="231">
        <f>ROUND(BB51,2)</f>
        <v>0</v>
      </c>
      <c r="X28" s="230"/>
      <c r="Y28" s="230"/>
      <c r="Z28" s="230"/>
      <c r="AA28" s="230"/>
      <c r="AB28" s="230"/>
      <c r="AC28" s="230"/>
      <c r="AD28" s="230"/>
      <c r="AE28" s="230"/>
      <c r="AF28" s="228"/>
      <c r="AG28" s="228"/>
      <c r="AH28" s="228"/>
      <c r="AI28" s="228"/>
      <c r="AJ28" s="228"/>
      <c r="AK28" s="231">
        <v>0</v>
      </c>
      <c r="AL28" s="230"/>
      <c r="AM28" s="230"/>
      <c r="AN28" s="230"/>
      <c r="AO28" s="230"/>
      <c r="AP28" s="228"/>
      <c r="AQ28" s="232"/>
      <c r="BE28" s="220"/>
    </row>
    <row r="29" spans="2:71" s="233" customFormat="1" ht="14.45" hidden="1" customHeight="1">
      <c r="B29" s="227"/>
      <c r="C29" s="228"/>
      <c r="D29" s="228"/>
      <c r="E29" s="228"/>
      <c r="F29" s="114" t="s">
        <v>44</v>
      </c>
      <c r="G29" s="228"/>
      <c r="H29" s="228"/>
      <c r="I29" s="228"/>
      <c r="J29" s="228"/>
      <c r="K29" s="228"/>
      <c r="L29" s="229">
        <v>0.15</v>
      </c>
      <c r="M29" s="230"/>
      <c r="N29" s="230"/>
      <c r="O29" s="230"/>
      <c r="P29" s="228"/>
      <c r="Q29" s="228"/>
      <c r="R29" s="228"/>
      <c r="S29" s="228"/>
      <c r="T29" s="228"/>
      <c r="U29" s="228"/>
      <c r="V29" s="228"/>
      <c r="W29" s="231">
        <f>ROUND(BC51,2)</f>
        <v>0</v>
      </c>
      <c r="X29" s="230"/>
      <c r="Y29" s="230"/>
      <c r="Z29" s="230"/>
      <c r="AA29" s="230"/>
      <c r="AB29" s="230"/>
      <c r="AC29" s="230"/>
      <c r="AD29" s="230"/>
      <c r="AE29" s="230"/>
      <c r="AF29" s="228"/>
      <c r="AG29" s="228"/>
      <c r="AH29" s="228"/>
      <c r="AI29" s="228"/>
      <c r="AJ29" s="228"/>
      <c r="AK29" s="231">
        <v>0</v>
      </c>
      <c r="AL29" s="230"/>
      <c r="AM29" s="230"/>
      <c r="AN29" s="230"/>
      <c r="AO29" s="230"/>
      <c r="AP29" s="228"/>
      <c r="AQ29" s="232"/>
      <c r="BE29" s="220"/>
    </row>
    <row r="30" spans="2:71" s="233" customFormat="1" ht="14.45" hidden="1" customHeight="1">
      <c r="B30" s="227"/>
      <c r="C30" s="228"/>
      <c r="D30" s="228"/>
      <c r="E30" s="228"/>
      <c r="F30" s="114" t="s">
        <v>45</v>
      </c>
      <c r="G30" s="228"/>
      <c r="H30" s="228"/>
      <c r="I30" s="228"/>
      <c r="J30" s="228"/>
      <c r="K30" s="228"/>
      <c r="L30" s="229">
        <v>0</v>
      </c>
      <c r="M30" s="230"/>
      <c r="N30" s="230"/>
      <c r="O30" s="230"/>
      <c r="P30" s="228"/>
      <c r="Q30" s="228"/>
      <c r="R30" s="228"/>
      <c r="S30" s="228"/>
      <c r="T30" s="228"/>
      <c r="U30" s="228"/>
      <c r="V30" s="228"/>
      <c r="W30" s="231">
        <f>ROUND(BD51,2)</f>
        <v>0</v>
      </c>
      <c r="X30" s="230"/>
      <c r="Y30" s="230"/>
      <c r="Z30" s="230"/>
      <c r="AA30" s="230"/>
      <c r="AB30" s="230"/>
      <c r="AC30" s="230"/>
      <c r="AD30" s="230"/>
      <c r="AE30" s="230"/>
      <c r="AF30" s="228"/>
      <c r="AG30" s="228"/>
      <c r="AH30" s="228"/>
      <c r="AI30" s="228"/>
      <c r="AJ30" s="228"/>
      <c r="AK30" s="231">
        <v>0</v>
      </c>
      <c r="AL30" s="230"/>
      <c r="AM30" s="230"/>
      <c r="AN30" s="230"/>
      <c r="AO30" s="230"/>
      <c r="AP30" s="228"/>
      <c r="AQ30" s="232"/>
      <c r="BE30" s="220"/>
    </row>
    <row r="31" spans="2:71" s="143" customFormat="1" ht="6.95" customHeight="1">
      <c r="B31" s="100"/>
      <c r="C31" s="102"/>
      <c r="D31" s="102"/>
      <c r="E31" s="102"/>
      <c r="F31" s="102"/>
      <c r="G31" s="102"/>
      <c r="H31" s="102"/>
      <c r="I31" s="102"/>
      <c r="J31" s="102"/>
      <c r="K31" s="102"/>
      <c r="L31" s="102"/>
      <c r="M31" s="102"/>
      <c r="N31" s="102"/>
      <c r="O31" s="102"/>
      <c r="P31" s="102"/>
      <c r="Q31" s="102"/>
      <c r="R31" s="102"/>
      <c r="S31" s="102"/>
      <c r="T31" s="102"/>
      <c r="U31" s="102"/>
      <c r="V31" s="102"/>
      <c r="W31" s="102"/>
      <c r="X31" s="102"/>
      <c r="Y31" s="102"/>
      <c r="Z31" s="102"/>
      <c r="AA31" s="102"/>
      <c r="AB31" s="102"/>
      <c r="AC31" s="102"/>
      <c r="AD31" s="102"/>
      <c r="AE31" s="102"/>
      <c r="AF31" s="102"/>
      <c r="AG31" s="102"/>
      <c r="AH31" s="102"/>
      <c r="AI31" s="102"/>
      <c r="AJ31" s="102"/>
      <c r="AK31" s="102"/>
      <c r="AL31" s="102"/>
      <c r="AM31" s="102"/>
      <c r="AN31" s="102"/>
      <c r="AO31" s="102"/>
      <c r="AP31" s="102"/>
      <c r="AQ31" s="101"/>
      <c r="BE31" s="220"/>
    </row>
    <row r="32" spans="2:71" s="143" customFormat="1" ht="25.9" customHeight="1">
      <c r="B32" s="100"/>
      <c r="C32" s="234"/>
      <c r="D32" s="235" t="s">
        <v>46</v>
      </c>
      <c r="E32" s="236"/>
      <c r="F32" s="236"/>
      <c r="G32" s="236"/>
      <c r="H32" s="236"/>
      <c r="I32" s="236"/>
      <c r="J32" s="236"/>
      <c r="K32" s="236"/>
      <c r="L32" s="236"/>
      <c r="M32" s="236"/>
      <c r="N32" s="236"/>
      <c r="O32" s="236"/>
      <c r="P32" s="236"/>
      <c r="Q32" s="236"/>
      <c r="R32" s="236"/>
      <c r="S32" s="236"/>
      <c r="T32" s="237" t="s">
        <v>47</v>
      </c>
      <c r="U32" s="236"/>
      <c r="V32" s="236"/>
      <c r="W32" s="236"/>
      <c r="X32" s="238" t="s">
        <v>48</v>
      </c>
      <c r="Y32" s="239"/>
      <c r="Z32" s="239"/>
      <c r="AA32" s="239"/>
      <c r="AB32" s="239"/>
      <c r="AC32" s="236"/>
      <c r="AD32" s="236"/>
      <c r="AE32" s="236"/>
      <c r="AF32" s="236"/>
      <c r="AG32" s="236"/>
      <c r="AH32" s="236"/>
      <c r="AI32" s="236"/>
      <c r="AJ32" s="236"/>
      <c r="AK32" s="240">
        <f>SUM(AK23:AK30)</f>
        <v>0</v>
      </c>
      <c r="AL32" s="239"/>
      <c r="AM32" s="239"/>
      <c r="AN32" s="239"/>
      <c r="AO32" s="241"/>
      <c r="AP32" s="234"/>
      <c r="AQ32" s="242"/>
      <c r="BE32" s="220"/>
    </row>
    <row r="33" spans="2:56" s="143" customFormat="1" ht="6.95" customHeight="1">
      <c r="B33" s="100"/>
      <c r="C33" s="102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  <c r="O33" s="102"/>
      <c r="P33" s="102"/>
      <c r="Q33" s="102"/>
      <c r="R33" s="102"/>
      <c r="S33" s="102"/>
      <c r="T33" s="102"/>
      <c r="U33" s="102"/>
      <c r="V33" s="102"/>
      <c r="W33" s="102"/>
      <c r="X33" s="102"/>
      <c r="Y33" s="102"/>
      <c r="Z33" s="102"/>
      <c r="AA33" s="102"/>
      <c r="AB33" s="102"/>
      <c r="AC33" s="102"/>
      <c r="AD33" s="102"/>
      <c r="AE33" s="102"/>
      <c r="AF33" s="102"/>
      <c r="AG33" s="102"/>
      <c r="AH33" s="102"/>
      <c r="AI33" s="102"/>
      <c r="AJ33" s="102"/>
      <c r="AK33" s="102"/>
      <c r="AL33" s="102"/>
      <c r="AM33" s="102"/>
      <c r="AN33" s="102"/>
      <c r="AO33" s="102"/>
      <c r="AP33" s="102"/>
      <c r="AQ33" s="101"/>
    </row>
    <row r="34" spans="2:56" s="143" customFormat="1" ht="6.95" customHeight="1">
      <c r="B34" s="124"/>
      <c r="C34" s="125"/>
      <c r="D34" s="125"/>
      <c r="E34" s="125"/>
      <c r="F34" s="125"/>
      <c r="G34" s="125"/>
      <c r="H34" s="125"/>
      <c r="I34" s="125"/>
      <c r="J34" s="125"/>
      <c r="K34" s="125"/>
      <c r="L34" s="125"/>
      <c r="M34" s="125"/>
      <c r="N34" s="125"/>
      <c r="O34" s="125"/>
      <c r="P34" s="125"/>
      <c r="Q34" s="125"/>
      <c r="R34" s="125"/>
      <c r="S34" s="125"/>
      <c r="T34" s="125"/>
      <c r="U34" s="125"/>
      <c r="V34" s="125"/>
      <c r="W34" s="125"/>
      <c r="X34" s="125"/>
      <c r="Y34" s="125"/>
      <c r="Z34" s="125"/>
      <c r="AA34" s="125"/>
      <c r="AB34" s="125"/>
      <c r="AC34" s="125"/>
      <c r="AD34" s="125"/>
      <c r="AE34" s="125"/>
      <c r="AF34" s="125"/>
      <c r="AG34" s="125"/>
      <c r="AH34" s="125"/>
      <c r="AI34" s="125"/>
      <c r="AJ34" s="125"/>
      <c r="AK34" s="125"/>
      <c r="AL34" s="125"/>
      <c r="AM34" s="125"/>
      <c r="AN34" s="125"/>
      <c r="AO34" s="125"/>
      <c r="AP34" s="125"/>
      <c r="AQ34" s="126"/>
    </row>
    <row r="38" spans="2:56" s="143" customFormat="1" ht="6.95" customHeight="1">
      <c r="B38" s="127"/>
      <c r="C38" s="128"/>
      <c r="D38" s="128"/>
      <c r="E38" s="128"/>
      <c r="F38" s="128"/>
      <c r="G38" s="128"/>
      <c r="H38" s="128"/>
      <c r="I38" s="128"/>
      <c r="J38" s="128"/>
      <c r="K38" s="128"/>
      <c r="L38" s="128"/>
      <c r="M38" s="128"/>
      <c r="N38" s="128"/>
      <c r="O38" s="128"/>
      <c r="P38" s="128"/>
      <c r="Q38" s="128"/>
      <c r="R38" s="128"/>
      <c r="S38" s="128"/>
      <c r="T38" s="128"/>
      <c r="U38" s="128"/>
      <c r="V38" s="128"/>
      <c r="W38" s="128"/>
      <c r="X38" s="128"/>
      <c r="Y38" s="128"/>
      <c r="Z38" s="128"/>
      <c r="AA38" s="128"/>
      <c r="AB38" s="128"/>
      <c r="AC38" s="128"/>
      <c r="AD38" s="128"/>
      <c r="AE38" s="128"/>
      <c r="AF38" s="128"/>
      <c r="AG38" s="128"/>
      <c r="AH38" s="128"/>
      <c r="AI38" s="128"/>
      <c r="AJ38" s="128"/>
      <c r="AK38" s="128"/>
      <c r="AL38" s="128"/>
      <c r="AM38" s="128"/>
      <c r="AN38" s="128"/>
      <c r="AO38" s="128"/>
      <c r="AP38" s="128"/>
      <c r="AQ38" s="128"/>
      <c r="AR38" s="100"/>
    </row>
    <row r="39" spans="2:56" s="143" customFormat="1" ht="36.950000000000003" customHeight="1">
      <c r="B39" s="100"/>
      <c r="C39" s="141" t="s">
        <v>49</v>
      </c>
      <c r="AR39" s="100"/>
    </row>
    <row r="40" spans="2:56" s="143" customFormat="1" ht="6.95" customHeight="1">
      <c r="B40" s="100"/>
      <c r="AR40" s="100"/>
    </row>
    <row r="41" spans="2:56" s="244" customFormat="1" ht="14.45" customHeight="1">
      <c r="B41" s="243"/>
      <c r="C41" s="142" t="s">
        <v>16</v>
      </c>
      <c r="L41" s="244" t="str">
        <f>K5</f>
        <v>IMP1</v>
      </c>
      <c r="AR41" s="243"/>
    </row>
    <row r="42" spans="2:56" s="247" customFormat="1" ht="36.950000000000003" customHeight="1">
      <c r="B42" s="245"/>
      <c r="C42" s="246" t="s">
        <v>19</v>
      </c>
      <c r="L42" s="194" t="str">
        <f>K6</f>
        <v>Stavební úpravy a přístavba objektu ul. Švermova č.p.100, Optimalizace kapacity MŠ Pastelka Ostašov</v>
      </c>
      <c r="M42" s="248"/>
      <c r="N42" s="248"/>
      <c r="O42" s="248"/>
      <c r="P42" s="248"/>
      <c r="Q42" s="248"/>
      <c r="R42" s="248"/>
      <c r="S42" s="248"/>
      <c r="T42" s="248"/>
      <c r="U42" s="248"/>
      <c r="V42" s="248"/>
      <c r="W42" s="248"/>
      <c r="X42" s="248"/>
      <c r="Y42" s="248"/>
      <c r="Z42" s="248"/>
      <c r="AA42" s="248"/>
      <c r="AB42" s="248"/>
      <c r="AC42" s="248"/>
      <c r="AD42" s="248"/>
      <c r="AE42" s="248"/>
      <c r="AF42" s="248"/>
      <c r="AG42" s="248"/>
      <c r="AH42" s="248"/>
      <c r="AI42" s="248"/>
      <c r="AJ42" s="248"/>
      <c r="AK42" s="248"/>
      <c r="AL42" s="248"/>
      <c r="AM42" s="248"/>
      <c r="AN42" s="248"/>
      <c r="AO42" s="248"/>
      <c r="AR42" s="245"/>
    </row>
    <row r="43" spans="2:56" s="143" customFormat="1" ht="6.95" customHeight="1">
      <c r="B43" s="100"/>
      <c r="AR43" s="100"/>
    </row>
    <row r="44" spans="2:56" s="143" customFormat="1" ht="15">
      <c r="B44" s="100"/>
      <c r="C44" s="142" t="s">
        <v>23</v>
      </c>
      <c r="L44" s="249" t="str">
        <f>IF(K8="","",K8)</f>
        <v xml:space="preserve"> </v>
      </c>
      <c r="AI44" s="142" t="s">
        <v>25</v>
      </c>
      <c r="AM44" s="250" t="str">
        <f>IF(AN8= "","",AN8)</f>
        <v>19.8.2019</v>
      </c>
      <c r="AN44" s="250"/>
      <c r="AR44" s="100"/>
    </row>
    <row r="45" spans="2:56" s="143" customFormat="1" ht="6.95" customHeight="1">
      <c r="B45" s="100"/>
      <c r="AR45" s="100"/>
    </row>
    <row r="46" spans="2:56" s="143" customFormat="1" ht="15">
      <c r="B46" s="100"/>
      <c r="C46" s="142" t="s">
        <v>27</v>
      </c>
      <c r="L46" s="244" t="str">
        <f>IF(E11= "","",E11)</f>
        <v xml:space="preserve"> </v>
      </c>
      <c r="AI46" s="142" t="s">
        <v>32</v>
      </c>
      <c r="AM46" s="251" t="str">
        <f>IF(E17="","",E17)</f>
        <v>Martin Muller</v>
      </c>
      <c r="AN46" s="251"/>
      <c r="AO46" s="251"/>
      <c r="AP46" s="251"/>
      <c r="AR46" s="100"/>
      <c r="AS46" s="252" t="s">
        <v>50</v>
      </c>
      <c r="AT46" s="253"/>
      <c r="AU46" s="109"/>
      <c r="AV46" s="109"/>
      <c r="AW46" s="109"/>
      <c r="AX46" s="109"/>
      <c r="AY46" s="109"/>
      <c r="AZ46" s="109"/>
      <c r="BA46" s="109"/>
      <c r="BB46" s="109"/>
      <c r="BC46" s="109"/>
      <c r="BD46" s="254"/>
    </row>
    <row r="47" spans="2:56" s="143" customFormat="1" ht="15">
      <c r="B47" s="100"/>
      <c r="C47" s="142" t="s">
        <v>30</v>
      </c>
      <c r="L47" s="244" t="str">
        <f>IF(E14= "Vyplň údaj","",E14)</f>
        <v/>
      </c>
      <c r="AR47" s="100"/>
      <c r="AS47" s="255"/>
      <c r="AT47" s="256"/>
      <c r="AU47" s="102"/>
      <c r="AV47" s="102"/>
      <c r="AW47" s="102"/>
      <c r="AX47" s="102"/>
      <c r="AY47" s="102"/>
      <c r="AZ47" s="102"/>
      <c r="BA47" s="102"/>
      <c r="BB47" s="102"/>
      <c r="BC47" s="102"/>
      <c r="BD47" s="185"/>
    </row>
    <row r="48" spans="2:56" s="143" customFormat="1" ht="10.9" customHeight="1">
      <c r="B48" s="100"/>
      <c r="AR48" s="100"/>
      <c r="AS48" s="255"/>
      <c r="AT48" s="256"/>
      <c r="AU48" s="102"/>
      <c r="AV48" s="102"/>
      <c r="AW48" s="102"/>
      <c r="AX48" s="102"/>
      <c r="AY48" s="102"/>
      <c r="AZ48" s="102"/>
      <c r="BA48" s="102"/>
      <c r="BB48" s="102"/>
      <c r="BC48" s="102"/>
      <c r="BD48" s="185"/>
    </row>
    <row r="49" spans="1:91" s="143" customFormat="1" ht="29.25" customHeight="1">
      <c r="B49" s="100"/>
      <c r="C49" s="257" t="s">
        <v>51</v>
      </c>
      <c r="D49" s="258"/>
      <c r="E49" s="258"/>
      <c r="F49" s="258"/>
      <c r="G49" s="258"/>
      <c r="H49" s="119"/>
      <c r="I49" s="259" t="s">
        <v>52</v>
      </c>
      <c r="J49" s="258"/>
      <c r="K49" s="258"/>
      <c r="L49" s="258"/>
      <c r="M49" s="258"/>
      <c r="N49" s="258"/>
      <c r="O49" s="258"/>
      <c r="P49" s="258"/>
      <c r="Q49" s="258"/>
      <c r="R49" s="258"/>
      <c r="S49" s="258"/>
      <c r="T49" s="258"/>
      <c r="U49" s="258"/>
      <c r="V49" s="258"/>
      <c r="W49" s="258"/>
      <c r="X49" s="258"/>
      <c r="Y49" s="258"/>
      <c r="Z49" s="258"/>
      <c r="AA49" s="258"/>
      <c r="AB49" s="258"/>
      <c r="AC49" s="258"/>
      <c r="AD49" s="258"/>
      <c r="AE49" s="258"/>
      <c r="AF49" s="258"/>
      <c r="AG49" s="260" t="s">
        <v>53</v>
      </c>
      <c r="AH49" s="258"/>
      <c r="AI49" s="258"/>
      <c r="AJ49" s="258"/>
      <c r="AK49" s="258"/>
      <c r="AL49" s="258"/>
      <c r="AM49" s="258"/>
      <c r="AN49" s="259" t="s">
        <v>54</v>
      </c>
      <c r="AO49" s="258"/>
      <c r="AP49" s="258"/>
      <c r="AQ49" s="261" t="s">
        <v>55</v>
      </c>
      <c r="AR49" s="100"/>
      <c r="AS49" s="150" t="s">
        <v>56</v>
      </c>
      <c r="AT49" s="151" t="s">
        <v>57</v>
      </c>
      <c r="AU49" s="151" t="s">
        <v>58</v>
      </c>
      <c r="AV49" s="151" t="s">
        <v>59</v>
      </c>
      <c r="AW49" s="151" t="s">
        <v>60</v>
      </c>
      <c r="AX49" s="151" t="s">
        <v>61</v>
      </c>
      <c r="AY49" s="151" t="s">
        <v>62</v>
      </c>
      <c r="AZ49" s="151" t="s">
        <v>63</v>
      </c>
      <c r="BA49" s="151" t="s">
        <v>64</v>
      </c>
      <c r="BB49" s="151" t="s">
        <v>65</v>
      </c>
      <c r="BC49" s="151" t="s">
        <v>66</v>
      </c>
      <c r="BD49" s="152" t="s">
        <v>67</v>
      </c>
    </row>
    <row r="50" spans="1:91" s="143" customFormat="1" ht="10.9" customHeight="1">
      <c r="B50" s="100"/>
      <c r="AR50" s="100"/>
      <c r="AS50" s="156"/>
      <c r="AT50" s="109"/>
      <c r="AU50" s="109"/>
      <c r="AV50" s="109"/>
      <c r="AW50" s="109"/>
      <c r="AX50" s="109"/>
      <c r="AY50" s="109"/>
      <c r="AZ50" s="109"/>
      <c r="BA50" s="109"/>
      <c r="BB50" s="109"/>
      <c r="BC50" s="109"/>
      <c r="BD50" s="254"/>
    </row>
    <row r="51" spans="1:91" s="247" customFormat="1" ht="32.450000000000003" customHeight="1">
      <c r="B51" s="245"/>
      <c r="C51" s="154" t="s">
        <v>68</v>
      </c>
      <c r="D51" s="262"/>
      <c r="E51" s="262"/>
      <c r="F51" s="262"/>
      <c r="G51" s="262"/>
      <c r="H51" s="262"/>
      <c r="I51" s="262"/>
      <c r="J51" s="262"/>
      <c r="K51" s="262"/>
      <c r="L51" s="262"/>
      <c r="M51" s="262"/>
      <c r="N51" s="262"/>
      <c r="O51" s="262"/>
      <c r="P51" s="262"/>
      <c r="Q51" s="262"/>
      <c r="R51" s="262"/>
      <c r="S51" s="262"/>
      <c r="T51" s="262"/>
      <c r="U51" s="262"/>
      <c r="V51" s="262"/>
      <c r="W51" s="262"/>
      <c r="X51" s="262"/>
      <c r="Y51" s="262"/>
      <c r="Z51" s="262"/>
      <c r="AA51" s="262"/>
      <c r="AB51" s="262"/>
      <c r="AC51" s="262"/>
      <c r="AD51" s="262"/>
      <c r="AE51" s="262"/>
      <c r="AF51" s="262"/>
      <c r="AG51" s="263">
        <f>ROUND(AG52,2)</f>
        <v>0</v>
      </c>
      <c r="AH51" s="263"/>
      <c r="AI51" s="263"/>
      <c r="AJ51" s="263"/>
      <c r="AK51" s="263"/>
      <c r="AL51" s="263"/>
      <c r="AM51" s="263"/>
      <c r="AN51" s="264">
        <f>SUM(AG51,AT51)</f>
        <v>0</v>
      </c>
      <c r="AO51" s="264"/>
      <c r="AP51" s="264"/>
      <c r="AQ51" s="265" t="s">
        <v>5</v>
      </c>
      <c r="AR51" s="245"/>
      <c r="AS51" s="266">
        <f>ROUND(AS52,2)</f>
        <v>0</v>
      </c>
      <c r="AT51" s="267">
        <f>ROUND(SUM(AV51:AW51),2)</f>
        <v>0</v>
      </c>
      <c r="AU51" s="268">
        <f>ROUND(AU52,5)</f>
        <v>0</v>
      </c>
      <c r="AV51" s="267">
        <f>ROUND(AZ51*L26,2)</f>
        <v>0</v>
      </c>
      <c r="AW51" s="267">
        <f>ROUND(BA51*L27,2)</f>
        <v>0</v>
      </c>
      <c r="AX51" s="267">
        <f>ROUND(BB51*L26,2)</f>
        <v>0</v>
      </c>
      <c r="AY51" s="267">
        <f>ROUND(BC51*L27,2)</f>
        <v>0</v>
      </c>
      <c r="AZ51" s="267">
        <f>ROUND(AZ52,2)</f>
        <v>0</v>
      </c>
      <c r="BA51" s="267">
        <f>ROUND(BA52,2)</f>
        <v>0</v>
      </c>
      <c r="BB51" s="267">
        <f>ROUND(BB52,2)</f>
        <v>0</v>
      </c>
      <c r="BC51" s="267">
        <f>ROUND(BC52,2)</f>
        <v>0</v>
      </c>
      <c r="BD51" s="269">
        <f>ROUND(BD52,2)</f>
        <v>0</v>
      </c>
      <c r="BS51" s="246" t="s">
        <v>69</v>
      </c>
      <c r="BT51" s="246" t="s">
        <v>70</v>
      </c>
      <c r="BU51" s="270" t="s">
        <v>71</v>
      </c>
      <c r="BV51" s="246" t="s">
        <v>72</v>
      </c>
      <c r="BW51" s="246" t="s">
        <v>7</v>
      </c>
      <c r="BX51" s="246" t="s">
        <v>73</v>
      </c>
      <c r="CL51" s="246" t="s">
        <v>5</v>
      </c>
    </row>
    <row r="52" spans="1:91" s="283" customFormat="1" ht="16.5" customHeight="1">
      <c r="A52" s="271" t="s">
        <v>74</v>
      </c>
      <c r="B52" s="272"/>
      <c r="C52" s="273"/>
      <c r="D52" s="274" t="s">
        <v>75</v>
      </c>
      <c r="E52" s="274"/>
      <c r="F52" s="274"/>
      <c r="G52" s="274"/>
      <c r="H52" s="274"/>
      <c r="I52" s="275"/>
      <c r="J52" s="274" t="s">
        <v>76</v>
      </c>
      <c r="K52" s="274"/>
      <c r="L52" s="274"/>
      <c r="M52" s="274"/>
      <c r="N52" s="274"/>
      <c r="O52" s="274"/>
      <c r="P52" s="274"/>
      <c r="Q52" s="274"/>
      <c r="R52" s="274"/>
      <c r="S52" s="274"/>
      <c r="T52" s="274"/>
      <c r="U52" s="274"/>
      <c r="V52" s="274"/>
      <c r="W52" s="274"/>
      <c r="X52" s="274"/>
      <c r="Y52" s="274"/>
      <c r="Z52" s="274"/>
      <c r="AA52" s="274"/>
      <c r="AB52" s="274"/>
      <c r="AC52" s="274"/>
      <c r="AD52" s="274"/>
      <c r="AE52" s="274"/>
      <c r="AF52" s="274"/>
      <c r="AG52" s="276">
        <f>'D.1.4.D - Silnoproudé roz...'!J27</f>
        <v>0</v>
      </c>
      <c r="AH52" s="277"/>
      <c r="AI52" s="277"/>
      <c r="AJ52" s="277"/>
      <c r="AK52" s="277"/>
      <c r="AL52" s="277"/>
      <c r="AM52" s="277"/>
      <c r="AN52" s="276">
        <f>SUM(AG52,AT52)</f>
        <v>0</v>
      </c>
      <c r="AO52" s="277"/>
      <c r="AP52" s="277"/>
      <c r="AQ52" s="278" t="s">
        <v>77</v>
      </c>
      <c r="AR52" s="272"/>
      <c r="AS52" s="279">
        <v>0</v>
      </c>
      <c r="AT52" s="280">
        <f>ROUND(SUM(AV52:AW52),2)</f>
        <v>0</v>
      </c>
      <c r="AU52" s="281">
        <f>'D.1.4.D - Silnoproudé roz...'!P82</f>
        <v>0</v>
      </c>
      <c r="AV52" s="280">
        <f>'D.1.4.D - Silnoproudé roz...'!J30</f>
        <v>0</v>
      </c>
      <c r="AW52" s="280">
        <f>'D.1.4.D - Silnoproudé roz...'!J31</f>
        <v>0</v>
      </c>
      <c r="AX52" s="280">
        <f>'D.1.4.D - Silnoproudé roz...'!J32</f>
        <v>0</v>
      </c>
      <c r="AY52" s="280">
        <f>'D.1.4.D - Silnoproudé roz...'!J33</f>
        <v>0</v>
      </c>
      <c r="AZ52" s="280">
        <f>'D.1.4.D - Silnoproudé roz...'!F30</f>
        <v>0</v>
      </c>
      <c r="BA52" s="280">
        <f>'D.1.4.D - Silnoproudé roz...'!F31</f>
        <v>0</v>
      </c>
      <c r="BB52" s="280">
        <f>'D.1.4.D - Silnoproudé roz...'!F32</f>
        <v>0</v>
      </c>
      <c r="BC52" s="280">
        <f>'D.1.4.D - Silnoproudé roz...'!F33</f>
        <v>0</v>
      </c>
      <c r="BD52" s="282">
        <f>'D.1.4.D - Silnoproudé roz...'!F34</f>
        <v>0</v>
      </c>
      <c r="BT52" s="284" t="s">
        <v>78</v>
      </c>
      <c r="BV52" s="284" t="s">
        <v>72</v>
      </c>
      <c r="BW52" s="284" t="s">
        <v>79</v>
      </c>
      <c r="BX52" s="284" t="s">
        <v>7</v>
      </c>
      <c r="CL52" s="284" t="s">
        <v>5</v>
      </c>
      <c r="CM52" s="284" t="s">
        <v>80</v>
      </c>
    </row>
    <row r="53" spans="1:91" s="143" customFormat="1" ht="30" customHeight="1">
      <c r="B53" s="100"/>
      <c r="AR53" s="100"/>
    </row>
    <row r="54" spans="1:91" s="143" customFormat="1" ht="6.95" customHeight="1">
      <c r="B54" s="124"/>
      <c r="C54" s="125"/>
      <c r="D54" s="125"/>
      <c r="E54" s="125"/>
      <c r="F54" s="125"/>
      <c r="G54" s="125"/>
      <c r="H54" s="125"/>
      <c r="I54" s="125"/>
      <c r="J54" s="125"/>
      <c r="K54" s="125"/>
      <c r="L54" s="125"/>
      <c r="M54" s="125"/>
      <c r="N54" s="125"/>
      <c r="O54" s="125"/>
      <c r="P54" s="125"/>
      <c r="Q54" s="125"/>
      <c r="R54" s="125"/>
      <c r="S54" s="125"/>
      <c r="T54" s="125"/>
      <c r="U54" s="125"/>
      <c r="V54" s="125"/>
      <c r="W54" s="125"/>
      <c r="X54" s="125"/>
      <c r="Y54" s="125"/>
      <c r="Z54" s="125"/>
      <c r="AA54" s="125"/>
      <c r="AB54" s="125"/>
      <c r="AC54" s="125"/>
      <c r="AD54" s="125"/>
      <c r="AE54" s="125"/>
      <c r="AF54" s="125"/>
      <c r="AG54" s="125"/>
      <c r="AH54" s="125"/>
      <c r="AI54" s="125"/>
      <c r="AJ54" s="125"/>
      <c r="AK54" s="125"/>
      <c r="AL54" s="125"/>
      <c r="AM54" s="125"/>
      <c r="AN54" s="125"/>
      <c r="AO54" s="125"/>
      <c r="AP54" s="125"/>
      <c r="AQ54" s="125"/>
      <c r="AR54" s="100"/>
    </row>
  </sheetData>
  <sheetProtection algorithmName="SHA-512" hashValue="v2AKpLy6R7A9BEpYQk56Zh2Cb4vrccA+dZxzADhjtWwjUU2REtnVqx37YyNSk61JoO/21D9fKNjNbgZBtT/9eQ==" saltValue="wxVFOrgafjVYXIDkjFSrAg==" spinCount="100000" sheet="1" objects="1" scenarios="1"/>
  <mergeCells count="41">
    <mergeCell ref="BE5:BE32"/>
    <mergeCell ref="W30:AE30"/>
    <mergeCell ref="X32:AB32"/>
    <mergeCell ref="AK32:AO32"/>
    <mergeCell ref="AR2:BE2"/>
    <mergeCell ref="K5:AO5"/>
    <mergeCell ref="W28:AE28"/>
    <mergeCell ref="AK28:A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S46:AT48"/>
    <mergeCell ref="C49:G49"/>
    <mergeCell ref="I49:AF49"/>
    <mergeCell ref="AG49:AM49"/>
    <mergeCell ref="AN49:AP49"/>
    <mergeCell ref="AM46:AP46"/>
    <mergeCell ref="D52:H52"/>
    <mergeCell ref="AG51:AM51"/>
    <mergeCell ref="AN51:AP51"/>
    <mergeCell ref="L29:O29"/>
    <mergeCell ref="L28:O28"/>
    <mergeCell ref="AN52:AP52"/>
    <mergeCell ref="W29:AE29"/>
    <mergeCell ref="AK29:AO29"/>
    <mergeCell ref="L42:AO42"/>
    <mergeCell ref="AM44:AN44"/>
    <mergeCell ref="AG52:AM52"/>
    <mergeCell ref="K6:AO6"/>
    <mergeCell ref="J52:AF52"/>
    <mergeCell ref="AK26:AO26"/>
    <mergeCell ref="L27:O27"/>
    <mergeCell ref="W27:AE27"/>
    <mergeCell ref="AK27:AO27"/>
    <mergeCell ref="L30:O30"/>
    <mergeCell ref="AK30:AO30"/>
  </mergeCells>
  <hyperlinks>
    <hyperlink ref="K1:S1" location="C2" display="1) Rekapitulace stavby"/>
    <hyperlink ref="W1:AI1" location="C51" display="2) Rekapitulace objektů stavby a soupisů prací"/>
    <hyperlink ref="A52" location="'D.1.4.D - Silnoproudé roz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71"/>
  <sheetViews>
    <sheetView showGridLines="0" workbookViewId="0">
      <pane ySplit="1" topLeftCell="A86" activePane="bottomLeft" state="frozen"/>
      <selection pane="bottomLeft" activeCell="G231" sqref="G231"/>
    </sheetView>
  </sheetViews>
  <sheetFormatPr defaultRowHeight="13.5"/>
  <cols>
    <col min="1" max="1" width="8.33203125" style="89" customWidth="1"/>
    <col min="2" max="2" width="1.6640625" style="89" customWidth="1"/>
    <col min="3" max="3" width="4.1640625" style="89" customWidth="1"/>
    <col min="4" max="4" width="4.33203125" style="89" customWidth="1"/>
    <col min="5" max="5" width="17.1640625" style="89" customWidth="1"/>
    <col min="6" max="6" width="75" style="89" customWidth="1"/>
    <col min="7" max="7" width="8.6640625" style="89" customWidth="1"/>
    <col min="8" max="8" width="11.1640625" style="89" customWidth="1"/>
    <col min="9" max="9" width="12.6640625" style="89" customWidth="1"/>
    <col min="10" max="10" width="23.5" style="89" customWidth="1"/>
    <col min="11" max="11" width="15.5" style="89" customWidth="1"/>
    <col min="12" max="12" width="9.33203125" style="89"/>
    <col min="13" max="18" width="9.33203125" style="89" hidden="1"/>
    <col min="19" max="19" width="8.1640625" style="89" hidden="1" customWidth="1"/>
    <col min="20" max="20" width="29.6640625" style="89" hidden="1" customWidth="1"/>
    <col min="21" max="21" width="16.33203125" style="89" hidden="1" customWidth="1"/>
    <col min="22" max="22" width="12.33203125" style="89" customWidth="1"/>
    <col min="23" max="23" width="16.33203125" style="89" customWidth="1"/>
    <col min="24" max="24" width="12.33203125" style="89" customWidth="1"/>
    <col min="25" max="25" width="15" style="89" customWidth="1"/>
    <col min="26" max="26" width="11" style="89" customWidth="1"/>
    <col min="27" max="27" width="15" style="89" customWidth="1"/>
    <col min="28" max="28" width="16.33203125" style="89" customWidth="1"/>
    <col min="29" max="29" width="11" style="89" customWidth="1"/>
    <col min="30" max="30" width="15" style="89" customWidth="1"/>
    <col min="31" max="31" width="16.33203125" style="89" customWidth="1"/>
    <col min="32" max="43" width="9.33203125" style="89"/>
    <col min="44" max="65" width="9.33203125" style="89" hidden="1"/>
    <col min="66" max="16384" width="9.33203125" style="89"/>
  </cols>
  <sheetData>
    <row r="1" spans="1:70" ht="21.75" customHeight="1">
      <c r="A1" s="86"/>
      <c r="B1" s="3"/>
      <c r="C1" s="3"/>
      <c r="D1" s="4" t="s">
        <v>1</v>
      </c>
      <c r="E1" s="3"/>
      <c r="F1" s="87" t="s">
        <v>81</v>
      </c>
      <c r="G1" s="196" t="s">
        <v>82</v>
      </c>
      <c r="H1" s="196"/>
      <c r="I1" s="3"/>
      <c r="J1" s="87" t="s">
        <v>83</v>
      </c>
      <c r="K1" s="4" t="s">
        <v>84</v>
      </c>
      <c r="L1" s="87" t="s">
        <v>85</v>
      </c>
      <c r="M1" s="87"/>
      <c r="N1" s="87"/>
      <c r="O1" s="87"/>
      <c r="P1" s="87"/>
      <c r="Q1" s="87"/>
      <c r="R1" s="87"/>
      <c r="S1" s="87"/>
      <c r="T1" s="87"/>
      <c r="U1" s="88"/>
      <c r="V1" s="88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6"/>
      <c r="AH1" s="86"/>
      <c r="AI1" s="86"/>
      <c r="AJ1" s="86"/>
      <c r="AK1" s="86"/>
      <c r="AL1" s="86"/>
      <c r="AM1" s="86"/>
      <c r="AN1" s="86"/>
      <c r="AO1" s="86"/>
      <c r="AP1" s="86"/>
      <c r="AQ1" s="86"/>
      <c r="AR1" s="86"/>
      <c r="AS1" s="86"/>
      <c r="AT1" s="86"/>
      <c r="AU1" s="86"/>
      <c r="AV1" s="86"/>
      <c r="AW1" s="86"/>
      <c r="AX1" s="86"/>
      <c r="AY1" s="86"/>
      <c r="AZ1" s="86"/>
      <c r="BA1" s="86"/>
      <c r="BB1" s="86"/>
      <c r="BC1" s="86"/>
      <c r="BD1" s="86"/>
      <c r="BE1" s="86"/>
      <c r="BF1" s="86"/>
      <c r="BG1" s="86"/>
      <c r="BH1" s="86"/>
      <c r="BI1" s="86"/>
      <c r="BJ1" s="86"/>
      <c r="BK1" s="86"/>
      <c r="BL1" s="86"/>
      <c r="BM1" s="86"/>
      <c r="BN1" s="86"/>
      <c r="BO1" s="86"/>
      <c r="BP1" s="86"/>
      <c r="BQ1" s="86"/>
      <c r="BR1" s="86"/>
    </row>
    <row r="2" spans="1:70" ht="36.950000000000003" customHeight="1">
      <c r="L2" s="197" t="s">
        <v>8</v>
      </c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90" t="s">
        <v>79</v>
      </c>
    </row>
    <row r="3" spans="1:70" ht="6.95" customHeight="1">
      <c r="B3" s="91"/>
      <c r="C3" s="92"/>
      <c r="D3" s="92"/>
      <c r="E3" s="92"/>
      <c r="F3" s="92"/>
      <c r="G3" s="92"/>
      <c r="H3" s="92"/>
      <c r="I3" s="92"/>
      <c r="J3" s="92"/>
      <c r="K3" s="93"/>
      <c r="AT3" s="90" t="s">
        <v>80</v>
      </c>
    </row>
    <row r="4" spans="1:70" ht="36.950000000000003" customHeight="1">
      <c r="B4" s="94"/>
      <c r="C4" s="95"/>
      <c r="D4" s="96" t="s">
        <v>86</v>
      </c>
      <c r="E4" s="95"/>
      <c r="F4" s="95"/>
      <c r="G4" s="95"/>
      <c r="H4" s="95"/>
      <c r="I4" s="95"/>
      <c r="J4" s="95"/>
      <c r="K4" s="97"/>
      <c r="M4" s="98" t="s">
        <v>13</v>
      </c>
      <c r="AT4" s="90" t="s">
        <v>6</v>
      </c>
    </row>
    <row r="5" spans="1:70" ht="6.95" customHeight="1">
      <c r="B5" s="94"/>
      <c r="C5" s="95"/>
      <c r="D5" s="95"/>
      <c r="E5" s="95"/>
      <c r="F5" s="95"/>
      <c r="G5" s="95"/>
      <c r="H5" s="95"/>
      <c r="I5" s="95"/>
      <c r="J5" s="95"/>
      <c r="K5" s="97"/>
    </row>
    <row r="6" spans="1:70" ht="15">
      <c r="B6" s="94"/>
      <c r="C6" s="95"/>
      <c r="D6" s="99" t="s">
        <v>19</v>
      </c>
      <c r="E6" s="95"/>
      <c r="F6" s="95"/>
      <c r="G6" s="95"/>
      <c r="H6" s="95"/>
      <c r="I6" s="95"/>
      <c r="J6" s="95"/>
      <c r="K6" s="97"/>
    </row>
    <row r="7" spans="1:70" ht="16.5" customHeight="1">
      <c r="B7" s="94"/>
      <c r="C7" s="95"/>
      <c r="D7" s="95"/>
      <c r="E7" s="199" t="str">
        <f>'Rekapitulace stavby'!K6</f>
        <v>Stavební úpravy a přístavba objektu ul. Švermova č.p.100, Optimalizace kapacity MŠ Pastelka Ostašov</v>
      </c>
      <c r="F7" s="200"/>
      <c r="G7" s="200"/>
      <c r="H7" s="200"/>
      <c r="I7" s="95"/>
      <c r="J7" s="95"/>
      <c r="K7" s="97"/>
    </row>
    <row r="8" spans="1:70" s="143" customFormat="1" ht="15">
      <c r="B8" s="100"/>
      <c r="C8" s="102"/>
      <c r="D8" s="99" t="s">
        <v>87</v>
      </c>
      <c r="E8" s="102"/>
      <c r="F8" s="102"/>
      <c r="G8" s="102"/>
      <c r="H8" s="102"/>
      <c r="I8" s="102"/>
      <c r="J8" s="102"/>
      <c r="K8" s="101"/>
    </row>
    <row r="9" spans="1:70" s="143" customFormat="1" ht="36.950000000000003" customHeight="1">
      <c r="B9" s="100"/>
      <c r="C9" s="102"/>
      <c r="D9" s="102"/>
      <c r="E9" s="201" t="s">
        <v>88</v>
      </c>
      <c r="F9" s="202"/>
      <c r="G9" s="202"/>
      <c r="H9" s="202"/>
      <c r="I9" s="102"/>
      <c r="J9" s="102"/>
      <c r="K9" s="101"/>
    </row>
    <row r="10" spans="1:70" s="143" customFormat="1">
      <c r="B10" s="100"/>
      <c r="C10" s="102"/>
      <c r="D10" s="102"/>
      <c r="E10" s="102"/>
      <c r="F10" s="102"/>
      <c r="G10" s="102"/>
      <c r="H10" s="102"/>
      <c r="I10" s="102"/>
      <c r="J10" s="102"/>
      <c r="K10" s="101"/>
    </row>
    <row r="11" spans="1:70" s="143" customFormat="1" ht="14.45" customHeight="1">
      <c r="B11" s="100"/>
      <c r="C11" s="102"/>
      <c r="D11" s="99" t="s">
        <v>21</v>
      </c>
      <c r="E11" s="102"/>
      <c r="F11" s="103" t="s">
        <v>5</v>
      </c>
      <c r="G11" s="102"/>
      <c r="H11" s="102"/>
      <c r="I11" s="99" t="s">
        <v>22</v>
      </c>
      <c r="J11" s="103" t="s">
        <v>5</v>
      </c>
      <c r="K11" s="101"/>
    </row>
    <row r="12" spans="1:70" s="143" customFormat="1" ht="14.45" customHeight="1">
      <c r="B12" s="100"/>
      <c r="C12" s="102"/>
      <c r="D12" s="99" t="s">
        <v>23</v>
      </c>
      <c r="E12" s="102"/>
      <c r="F12" s="103" t="s">
        <v>24</v>
      </c>
      <c r="G12" s="102"/>
      <c r="H12" s="102"/>
      <c r="I12" s="99" t="s">
        <v>25</v>
      </c>
      <c r="J12" s="104" t="str">
        <f>'Rekapitulace stavby'!AN8</f>
        <v>19.8.2019</v>
      </c>
      <c r="K12" s="101"/>
    </row>
    <row r="13" spans="1:70" s="143" customFormat="1" ht="10.9" customHeight="1">
      <c r="B13" s="100"/>
      <c r="C13" s="102"/>
      <c r="D13" s="102"/>
      <c r="E13" s="102"/>
      <c r="F13" s="102"/>
      <c r="G13" s="102"/>
      <c r="H13" s="102"/>
      <c r="I13" s="102"/>
      <c r="J13" s="102"/>
      <c r="K13" s="101"/>
    </row>
    <row r="14" spans="1:70" s="143" customFormat="1" ht="14.45" customHeight="1">
      <c r="B14" s="100"/>
      <c r="C14" s="102"/>
      <c r="D14" s="99" t="s">
        <v>27</v>
      </c>
      <c r="E14" s="102"/>
      <c r="F14" s="102"/>
      <c r="G14" s="102"/>
      <c r="H14" s="102"/>
      <c r="I14" s="99" t="s">
        <v>28</v>
      </c>
      <c r="J14" s="103" t="str">
        <f>IF('Rekapitulace stavby'!AN10="","",'Rekapitulace stavby'!AN10)</f>
        <v/>
      </c>
      <c r="K14" s="101"/>
    </row>
    <row r="15" spans="1:70" s="143" customFormat="1" ht="18" customHeight="1">
      <c r="B15" s="100"/>
      <c r="C15" s="102"/>
      <c r="D15" s="102"/>
      <c r="E15" s="103" t="str">
        <f>IF('Rekapitulace stavby'!E11="","",'Rekapitulace stavby'!E11)</f>
        <v xml:space="preserve"> </v>
      </c>
      <c r="F15" s="102"/>
      <c r="G15" s="102"/>
      <c r="H15" s="102"/>
      <c r="I15" s="99" t="s">
        <v>29</v>
      </c>
      <c r="J15" s="103" t="str">
        <f>IF('Rekapitulace stavby'!AN11="","",'Rekapitulace stavby'!AN11)</f>
        <v/>
      </c>
      <c r="K15" s="101"/>
    </row>
    <row r="16" spans="1:70" s="143" customFormat="1" ht="6.95" customHeight="1">
      <c r="B16" s="100"/>
      <c r="C16" s="102"/>
      <c r="D16" s="102"/>
      <c r="E16" s="102"/>
      <c r="F16" s="102"/>
      <c r="G16" s="102"/>
      <c r="H16" s="102"/>
      <c r="I16" s="102"/>
      <c r="J16" s="102"/>
      <c r="K16" s="101"/>
    </row>
    <row r="17" spans="2:11" s="143" customFormat="1" ht="14.45" customHeight="1">
      <c r="B17" s="100"/>
      <c r="C17" s="102"/>
      <c r="D17" s="99" t="s">
        <v>30</v>
      </c>
      <c r="E17" s="102"/>
      <c r="F17" s="102"/>
      <c r="G17" s="102"/>
      <c r="H17" s="102"/>
      <c r="I17" s="99" t="s">
        <v>28</v>
      </c>
      <c r="J17" s="103" t="str">
        <f>IF('Rekapitulace stavby'!AN13="Vyplň údaj","",IF('Rekapitulace stavby'!AN13="","",'Rekapitulace stavby'!AN13))</f>
        <v/>
      </c>
      <c r="K17" s="101"/>
    </row>
    <row r="18" spans="2:11" s="143" customFormat="1" ht="18" customHeight="1">
      <c r="B18" s="100"/>
      <c r="C18" s="102"/>
      <c r="D18" s="102"/>
      <c r="E18" s="103" t="str">
        <f>IF('Rekapitulace stavby'!E14="Vyplň údaj","",IF('Rekapitulace stavby'!E14="","",'Rekapitulace stavby'!E14))</f>
        <v/>
      </c>
      <c r="F18" s="102"/>
      <c r="G18" s="102"/>
      <c r="H18" s="102"/>
      <c r="I18" s="99" t="s">
        <v>29</v>
      </c>
      <c r="J18" s="103" t="str">
        <f>IF('Rekapitulace stavby'!AN14="Vyplň údaj","",IF('Rekapitulace stavby'!AN14="","",'Rekapitulace stavby'!AN14))</f>
        <v/>
      </c>
      <c r="K18" s="101"/>
    </row>
    <row r="19" spans="2:11" s="143" customFormat="1" ht="6.95" customHeight="1">
      <c r="B19" s="100"/>
      <c r="C19" s="102"/>
      <c r="D19" s="102"/>
      <c r="E19" s="102"/>
      <c r="F19" s="102"/>
      <c r="G19" s="102"/>
      <c r="H19" s="102"/>
      <c r="I19" s="102"/>
      <c r="J19" s="102"/>
      <c r="K19" s="101"/>
    </row>
    <row r="20" spans="2:11" s="143" customFormat="1" ht="14.45" customHeight="1">
      <c r="B20" s="100"/>
      <c r="C20" s="102"/>
      <c r="D20" s="99" t="s">
        <v>32</v>
      </c>
      <c r="E20" s="102"/>
      <c r="F20" s="102"/>
      <c r="G20" s="102"/>
      <c r="H20" s="102"/>
      <c r="I20" s="99" t="s">
        <v>28</v>
      </c>
      <c r="J20" s="103" t="str">
        <f>IF('Rekapitulace stavby'!AN16="","",'Rekapitulace stavby'!AN16)</f>
        <v/>
      </c>
      <c r="K20" s="101"/>
    </row>
    <row r="21" spans="2:11" s="143" customFormat="1" ht="18" customHeight="1">
      <c r="B21" s="100"/>
      <c r="C21" s="102"/>
      <c r="D21" s="102"/>
      <c r="E21" s="103" t="str">
        <f>IF('Rekapitulace stavby'!E17="","",'Rekapitulace stavby'!E17)</f>
        <v>Martin Muller</v>
      </c>
      <c r="F21" s="102"/>
      <c r="G21" s="102"/>
      <c r="H21" s="102"/>
      <c r="I21" s="99" t="s">
        <v>29</v>
      </c>
      <c r="J21" s="103" t="str">
        <f>IF('Rekapitulace stavby'!AN17="","",'Rekapitulace stavby'!AN17)</f>
        <v/>
      </c>
      <c r="K21" s="101"/>
    </row>
    <row r="22" spans="2:11" s="143" customFormat="1" ht="6.95" customHeight="1">
      <c r="B22" s="100"/>
      <c r="C22" s="102"/>
      <c r="D22" s="102"/>
      <c r="E22" s="102"/>
      <c r="F22" s="102"/>
      <c r="G22" s="102"/>
      <c r="H22" s="102"/>
      <c r="I22" s="102"/>
      <c r="J22" s="102"/>
      <c r="K22" s="101"/>
    </row>
    <row r="23" spans="2:11" s="143" customFormat="1" ht="14.45" customHeight="1">
      <c r="B23" s="100"/>
      <c r="C23" s="102"/>
      <c r="D23" s="99" t="s">
        <v>35</v>
      </c>
      <c r="E23" s="102"/>
      <c r="F23" s="102"/>
      <c r="G23" s="102"/>
      <c r="H23" s="102"/>
      <c r="I23" s="102"/>
      <c r="J23" s="102"/>
      <c r="K23" s="101"/>
    </row>
    <row r="24" spans="2:11" s="108" customFormat="1" ht="16.5" customHeight="1">
      <c r="B24" s="105"/>
      <c r="C24" s="106"/>
      <c r="D24" s="106"/>
      <c r="E24" s="190" t="s">
        <v>5</v>
      </c>
      <c r="F24" s="190"/>
      <c r="G24" s="190"/>
      <c r="H24" s="190"/>
      <c r="I24" s="106"/>
      <c r="J24" s="106"/>
      <c r="K24" s="107"/>
    </row>
    <row r="25" spans="2:11" s="143" customFormat="1" ht="6.95" customHeight="1">
      <c r="B25" s="100"/>
      <c r="C25" s="102"/>
      <c r="D25" s="102"/>
      <c r="E25" s="102"/>
      <c r="F25" s="102"/>
      <c r="G25" s="102"/>
      <c r="H25" s="102"/>
      <c r="I25" s="102"/>
      <c r="J25" s="102"/>
      <c r="K25" s="101"/>
    </row>
    <row r="26" spans="2:11" s="143" customFormat="1" ht="6.95" customHeight="1">
      <c r="B26" s="100"/>
      <c r="C26" s="102"/>
      <c r="D26" s="109"/>
      <c r="E26" s="109"/>
      <c r="F26" s="109"/>
      <c r="G26" s="109"/>
      <c r="H26" s="109"/>
      <c r="I26" s="109"/>
      <c r="J26" s="109"/>
      <c r="K26" s="110"/>
    </row>
    <row r="27" spans="2:11" s="143" customFormat="1" ht="25.35" customHeight="1">
      <c r="B27" s="100"/>
      <c r="C27" s="102"/>
      <c r="D27" s="111" t="s">
        <v>36</v>
      </c>
      <c r="E27" s="102"/>
      <c r="F27" s="102"/>
      <c r="G27" s="102"/>
      <c r="H27" s="102"/>
      <c r="I27" s="102"/>
      <c r="J27" s="112">
        <f>ROUND(J82,2)</f>
        <v>0</v>
      </c>
      <c r="K27" s="101"/>
    </row>
    <row r="28" spans="2:11" s="143" customFormat="1" ht="6.95" customHeight="1">
      <c r="B28" s="100"/>
      <c r="C28" s="102"/>
      <c r="D28" s="109"/>
      <c r="E28" s="109"/>
      <c r="F28" s="109"/>
      <c r="G28" s="109"/>
      <c r="H28" s="109"/>
      <c r="I28" s="109"/>
      <c r="J28" s="109"/>
      <c r="K28" s="110"/>
    </row>
    <row r="29" spans="2:11" s="143" customFormat="1" ht="14.45" customHeight="1">
      <c r="B29" s="100"/>
      <c r="C29" s="102"/>
      <c r="D29" s="102"/>
      <c r="E29" s="102"/>
      <c r="F29" s="113" t="s">
        <v>38</v>
      </c>
      <c r="G29" s="102"/>
      <c r="H29" s="102"/>
      <c r="I29" s="113" t="s">
        <v>37</v>
      </c>
      <c r="J29" s="113" t="s">
        <v>39</v>
      </c>
      <c r="K29" s="101"/>
    </row>
    <row r="30" spans="2:11" s="143" customFormat="1" ht="14.45" customHeight="1">
      <c r="B30" s="100"/>
      <c r="C30" s="102"/>
      <c r="D30" s="114" t="s">
        <v>40</v>
      </c>
      <c r="E30" s="114" t="s">
        <v>41</v>
      </c>
      <c r="F30" s="115">
        <f>ROUND(SUM(BE82:BE270), 2)</f>
        <v>0</v>
      </c>
      <c r="G30" s="102"/>
      <c r="H30" s="102"/>
      <c r="I30" s="116">
        <v>0.21</v>
      </c>
      <c r="J30" s="115">
        <f>ROUND(ROUND((SUM(BE82:BE270)), 2)*I30, 2)</f>
        <v>0</v>
      </c>
      <c r="K30" s="101"/>
    </row>
    <row r="31" spans="2:11" s="143" customFormat="1" ht="14.45" customHeight="1">
      <c r="B31" s="100"/>
      <c r="C31" s="102"/>
      <c r="D31" s="102"/>
      <c r="E31" s="114" t="s">
        <v>42</v>
      </c>
      <c r="F31" s="115">
        <f>ROUND(SUM(BF82:BF270), 2)</f>
        <v>0</v>
      </c>
      <c r="G31" s="102"/>
      <c r="H31" s="102"/>
      <c r="I31" s="116">
        <v>0.15</v>
      </c>
      <c r="J31" s="115">
        <f>ROUND(ROUND((SUM(BF82:BF270)), 2)*I31, 2)</f>
        <v>0</v>
      </c>
      <c r="K31" s="101"/>
    </row>
    <row r="32" spans="2:11" s="143" customFormat="1" ht="14.45" hidden="1" customHeight="1">
      <c r="B32" s="100"/>
      <c r="C32" s="102"/>
      <c r="D32" s="102"/>
      <c r="E32" s="114" t="s">
        <v>43</v>
      </c>
      <c r="F32" s="115">
        <f>ROUND(SUM(BG82:BG270), 2)</f>
        <v>0</v>
      </c>
      <c r="G32" s="102"/>
      <c r="H32" s="102"/>
      <c r="I32" s="116">
        <v>0.21</v>
      </c>
      <c r="J32" s="115">
        <v>0</v>
      </c>
      <c r="K32" s="101"/>
    </row>
    <row r="33" spans="2:11" s="143" customFormat="1" ht="14.45" hidden="1" customHeight="1">
      <c r="B33" s="100"/>
      <c r="C33" s="102"/>
      <c r="D33" s="102"/>
      <c r="E33" s="114" t="s">
        <v>44</v>
      </c>
      <c r="F33" s="115">
        <f>ROUND(SUM(BH82:BH270), 2)</f>
        <v>0</v>
      </c>
      <c r="G33" s="102"/>
      <c r="H33" s="102"/>
      <c r="I33" s="116">
        <v>0.15</v>
      </c>
      <c r="J33" s="115">
        <v>0</v>
      </c>
      <c r="K33" s="101"/>
    </row>
    <row r="34" spans="2:11" s="143" customFormat="1" ht="14.45" hidden="1" customHeight="1">
      <c r="B34" s="100"/>
      <c r="C34" s="102"/>
      <c r="D34" s="102"/>
      <c r="E34" s="114" t="s">
        <v>45</v>
      </c>
      <c r="F34" s="115">
        <f>ROUND(SUM(BI82:BI270), 2)</f>
        <v>0</v>
      </c>
      <c r="G34" s="102"/>
      <c r="H34" s="102"/>
      <c r="I34" s="116">
        <v>0</v>
      </c>
      <c r="J34" s="115">
        <v>0</v>
      </c>
      <c r="K34" s="101"/>
    </row>
    <row r="35" spans="2:11" s="143" customFormat="1" ht="6.95" customHeight="1">
      <c r="B35" s="100"/>
      <c r="C35" s="102"/>
      <c r="D35" s="102"/>
      <c r="E35" s="102"/>
      <c r="F35" s="102"/>
      <c r="G35" s="102"/>
      <c r="H35" s="102"/>
      <c r="I35" s="102"/>
      <c r="J35" s="102"/>
      <c r="K35" s="101"/>
    </row>
    <row r="36" spans="2:11" s="143" customFormat="1" ht="25.35" customHeight="1">
      <c r="B36" s="100"/>
      <c r="C36" s="117"/>
      <c r="D36" s="118" t="s">
        <v>46</v>
      </c>
      <c r="E36" s="119"/>
      <c r="F36" s="119"/>
      <c r="G36" s="120" t="s">
        <v>47</v>
      </c>
      <c r="H36" s="121" t="s">
        <v>48</v>
      </c>
      <c r="I36" s="119"/>
      <c r="J36" s="122">
        <f>SUM(J27:J34)</f>
        <v>0</v>
      </c>
      <c r="K36" s="123"/>
    </row>
    <row r="37" spans="2:11" s="143" customFormat="1" ht="14.45" customHeight="1">
      <c r="B37" s="124"/>
      <c r="C37" s="125"/>
      <c r="D37" s="125"/>
      <c r="E37" s="125"/>
      <c r="F37" s="125"/>
      <c r="G37" s="125"/>
      <c r="H37" s="125"/>
      <c r="I37" s="125"/>
      <c r="J37" s="125"/>
      <c r="K37" s="126"/>
    </row>
    <row r="41" spans="2:11" s="143" customFormat="1" ht="6.95" customHeight="1">
      <c r="B41" s="127"/>
      <c r="C41" s="128"/>
      <c r="D41" s="128"/>
      <c r="E41" s="128"/>
      <c r="F41" s="128"/>
      <c r="G41" s="128"/>
      <c r="H41" s="128"/>
      <c r="I41" s="128"/>
      <c r="J41" s="128"/>
      <c r="K41" s="129"/>
    </row>
    <row r="42" spans="2:11" s="143" customFormat="1" ht="36.950000000000003" customHeight="1">
      <c r="B42" s="100"/>
      <c r="C42" s="96" t="s">
        <v>89</v>
      </c>
      <c r="D42" s="102"/>
      <c r="E42" s="102"/>
      <c r="F42" s="102"/>
      <c r="G42" s="102"/>
      <c r="H42" s="102"/>
      <c r="I42" s="102"/>
      <c r="J42" s="102"/>
      <c r="K42" s="101"/>
    </row>
    <row r="43" spans="2:11" s="143" customFormat="1" ht="6.95" customHeight="1">
      <c r="B43" s="100"/>
      <c r="C43" s="102"/>
      <c r="D43" s="102"/>
      <c r="E43" s="102"/>
      <c r="F43" s="102"/>
      <c r="G43" s="102"/>
      <c r="H43" s="102"/>
      <c r="I43" s="102"/>
      <c r="J43" s="102"/>
      <c r="K43" s="101"/>
    </row>
    <row r="44" spans="2:11" s="143" customFormat="1" ht="14.45" customHeight="1">
      <c r="B44" s="100"/>
      <c r="C44" s="99" t="s">
        <v>19</v>
      </c>
      <c r="D44" s="102"/>
      <c r="E44" s="102"/>
      <c r="F44" s="102"/>
      <c r="G44" s="102"/>
      <c r="H44" s="102"/>
      <c r="I44" s="102"/>
      <c r="J44" s="102"/>
      <c r="K44" s="101"/>
    </row>
    <row r="45" spans="2:11" s="143" customFormat="1" ht="16.5" customHeight="1">
      <c r="B45" s="100"/>
      <c r="C45" s="102"/>
      <c r="D45" s="102"/>
      <c r="E45" s="199" t="str">
        <f>E7</f>
        <v>Stavební úpravy a přístavba objektu ul. Švermova č.p.100, Optimalizace kapacity MŠ Pastelka Ostašov</v>
      </c>
      <c r="F45" s="200"/>
      <c r="G45" s="200"/>
      <c r="H45" s="200"/>
      <c r="I45" s="102"/>
      <c r="J45" s="102"/>
      <c r="K45" s="101"/>
    </row>
    <row r="46" spans="2:11" s="143" customFormat="1" ht="14.45" customHeight="1">
      <c r="B46" s="100"/>
      <c r="C46" s="99" t="s">
        <v>87</v>
      </c>
      <c r="D46" s="102"/>
      <c r="E46" s="102"/>
      <c r="F46" s="102"/>
      <c r="G46" s="102"/>
      <c r="H46" s="102"/>
      <c r="I46" s="102"/>
      <c r="J46" s="102"/>
      <c r="K46" s="101"/>
    </row>
    <row r="47" spans="2:11" s="143" customFormat="1" ht="17.25" customHeight="1">
      <c r="B47" s="100"/>
      <c r="C47" s="102"/>
      <c r="D47" s="102"/>
      <c r="E47" s="201" t="str">
        <f>E9</f>
        <v>D.1.4.D - Silnoproudé rozvody</v>
      </c>
      <c r="F47" s="202"/>
      <c r="G47" s="202"/>
      <c r="H47" s="202"/>
      <c r="I47" s="102"/>
      <c r="J47" s="102"/>
      <c r="K47" s="101"/>
    </row>
    <row r="48" spans="2:11" s="143" customFormat="1" ht="6.95" customHeight="1">
      <c r="B48" s="100"/>
      <c r="C48" s="102"/>
      <c r="D48" s="102"/>
      <c r="E48" s="102"/>
      <c r="F48" s="102"/>
      <c r="G48" s="102"/>
      <c r="H48" s="102"/>
      <c r="I48" s="102"/>
      <c r="J48" s="102"/>
      <c r="K48" s="101"/>
    </row>
    <row r="49" spans="2:47" s="143" customFormat="1" ht="18" customHeight="1">
      <c r="B49" s="100"/>
      <c r="C49" s="99" t="s">
        <v>23</v>
      </c>
      <c r="D49" s="102"/>
      <c r="E49" s="102"/>
      <c r="F49" s="103" t="str">
        <f>F12</f>
        <v xml:space="preserve"> </v>
      </c>
      <c r="G49" s="102"/>
      <c r="H49" s="102"/>
      <c r="I49" s="99" t="s">
        <v>25</v>
      </c>
      <c r="J49" s="104" t="str">
        <f>IF(J12="","",J12)</f>
        <v>19.8.2019</v>
      </c>
      <c r="K49" s="101"/>
    </row>
    <row r="50" spans="2:47" s="143" customFormat="1" ht="6.95" customHeight="1">
      <c r="B50" s="100"/>
      <c r="C50" s="102"/>
      <c r="D50" s="102"/>
      <c r="E50" s="102"/>
      <c r="F50" s="102"/>
      <c r="G50" s="102"/>
      <c r="H50" s="102"/>
      <c r="I50" s="102"/>
      <c r="J50" s="102"/>
      <c r="K50" s="101"/>
    </row>
    <row r="51" spans="2:47" s="143" customFormat="1" ht="15">
      <c r="B51" s="100"/>
      <c r="C51" s="99" t="s">
        <v>27</v>
      </c>
      <c r="D51" s="102"/>
      <c r="E51" s="102"/>
      <c r="F51" s="103" t="str">
        <f>E15</f>
        <v xml:space="preserve"> </v>
      </c>
      <c r="G51" s="102"/>
      <c r="H51" s="102"/>
      <c r="I51" s="99" t="s">
        <v>32</v>
      </c>
      <c r="J51" s="190" t="str">
        <f>E21</f>
        <v>Martin Muller</v>
      </c>
      <c r="K51" s="101"/>
    </row>
    <row r="52" spans="2:47" s="143" customFormat="1" ht="14.45" customHeight="1">
      <c r="B52" s="100"/>
      <c r="C52" s="99" t="s">
        <v>30</v>
      </c>
      <c r="D52" s="102"/>
      <c r="E52" s="102"/>
      <c r="F52" s="103" t="str">
        <f>IF(E18="","",E18)</f>
        <v/>
      </c>
      <c r="G52" s="102"/>
      <c r="H52" s="102"/>
      <c r="I52" s="102"/>
      <c r="J52" s="191"/>
      <c r="K52" s="101"/>
    </row>
    <row r="53" spans="2:47" s="143" customFormat="1" ht="10.35" customHeight="1">
      <c r="B53" s="100"/>
      <c r="C53" s="102"/>
      <c r="D53" s="102"/>
      <c r="E53" s="102"/>
      <c r="F53" s="102"/>
      <c r="G53" s="102"/>
      <c r="H53" s="102"/>
      <c r="I53" s="102"/>
      <c r="J53" s="102"/>
      <c r="K53" s="101"/>
    </row>
    <row r="54" spans="2:47" s="143" customFormat="1" ht="29.25" customHeight="1">
      <c r="B54" s="100"/>
      <c r="C54" s="130" t="s">
        <v>90</v>
      </c>
      <c r="D54" s="117"/>
      <c r="E54" s="117"/>
      <c r="F54" s="117"/>
      <c r="G54" s="117"/>
      <c r="H54" s="117"/>
      <c r="I54" s="117"/>
      <c r="J54" s="131" t="s">
        <v>91</v>
      </c>
      <c r="K54" s="132"/>
    </row>
    <row r="55" spans="2:47" s="143" customFormat="1" ht="10.35" customHeight="1">
      <c r="B55" s="100"/>
      <c r="C55" s="102"/>
      <c r="D55" s="102"/>
      <c r="E55" s="102"/>
      <c r="F55" s="102"/>
      <c r="G55" s="102"/>
      <c r="H55" s="102"/>
      <c r="I55" s="102"/>
      <c r="J55" s="102"/>
      <c r="K55" s="101"/>
    </row>
    <row r="56" spans="2:47" s="143" customFormat="1" ht="29.25" customHeight="1">
      <c r="B56" s="100"/>
      <c r="C56" s="133" t="s">
        <v>92</v>
      </c>
      <c r="D56" s="102"/>
      <c r="E56" s="102"/>
      <c r="F56" s="102"/>
      <c r="G56" s="102"/>
      <c r="H56" s="102"/>
      <c r="I56" s="102"/>
      <c r="J56" s="112">
        <f>J82</f>
        <v>0</v>
      </c>
      <c r="K56" s="101"/>
      <c r="AU56" s="90" t="s">
        <v>93</v>
      </c>
    </row>
    <row r="57" spans="2:47" s="140" customFormat="1" ht="24.95" customHeight="1">
      <c r="B57" s="134"/>
      <c r="C57" s="135"/>
      <c r="D57" s="136" t="s">
        <v>94</v>
      </c>
      <c r="E57" s="137"/>
      <c r="F57" s="137"/>
      <c r="G57" s="137"/>
      <c r="H57" s="137"/>
      <c r="I57" s="137"/>
      <c r="J57" s="138">
        <f>J83</f>
        <v>0</v>
      </c>
      <c r="K57" s="139"/>
    </row>
    <row r="58" spans="2:47" s="140" customFormat="1" ht="24.95" customHeight="1">
      <c r="B58" s="134"/>
      <c r="C58" s="135"/>
      <c r="D58" s="136" t="s">
        <v>95</v>
      </c>
      <c r="E58" s="137"/>
      <c r="F58" s="137"/>
      <c r="G58" s="137"/>
      <c r="H58" s="137"/>
      <c r="I58" s="137"/>
      <c r="J58" s="138">
        <f>J84</f>
        <v>0</v>
      </c>
      <c r="K58" s="139"/>
    </row>
    <row r="59" spans="2:47" s="140" customFormat="1" ht="24.95" customHeight="1">
      <c r="B59" s="134"/>
      <c r="C59" s="135"/>
      <c r="D59" s="136" t="s">
        <v>96</v>
      </c>
      <c r="E59" s="137"/>
      <c r="F59" s="137"/>
      <c r="G59" s="137"/>
      <c r="H59" s="137"/>
      <c r="I59" s="137"/>
      <c r="J59" s="138">
        <f>J101</f>
        <v>0</v>
      </c>
      <c r="K59" s="139"/>
    </row>
    <row r="60" spans="2:47" s="140" customFormat="1" ht="24.95" customHeight="1">
      <c r="B60" s="134"/>
      <c r="C60" s="135"/>
      <c r="D60" s="136" t="s">
        <v>97</v>
      </c>
      <c r="E60" s="137"/>
      <c r="F60" s="137"/>
      <c r="G60" s="137"/>
      <c r="H60" s="137"/>
      <c r="I60" s="137"/>
      <c r="J60" s="138">
        <f>J144</f>
        <v>0</v>
      </c>
      <c r="K60" s="139"/>
    </row>
    <row r="61" spans="2:47" s="140" customFormat="1" ht="24.95" customHeight="1">
      <c r="B61" s="134"/>
      <c r="C61" s="135"/>
      <c r="D61" s="136" t="s">
        <v>98</v>
      </c>
      <c r="E61" s="137"/>
      <c r="F61" s="137"/>
      <c r="G61" s="137"/>
      <c r="H61" s="137"/>
      <c r="I61" s="137"/>
      <c r="J61" s="138">
        <f>J201</f>
        <v>0</v>
      </c>
      <c r="K61" s="139"/>
    </row>
    <row r="62" spans="2:47" s="140" customFormat="1" ht="24.95" customHeight="1">
      <c r="B62" s="134"/>
      <c r="C62" s="135"/>
      <c r="D62" s="136" t="s">
        <v>99</v>
      </c>
      <c r="E62" s="137"/>
      <c r="F62" s="137"/>
      <c r="G62" s="137"/>
      <c r="H62" s="137"/>
      <c r="I62" s="137"/>
      <c r="J62" s="138">
        <f>J252</f>
        <v>0</v>
      </c>
      <c r="K62" s="139"/>
    </row>
    <row r="63" spans="2:47" s="143" customFormat="1" ht="21.75" customHeight="1">
      <c r="B63" s="100"/>
      <c r="C63" s="102"/>
      <c r="D63" s="102"/>
      <c r="E63" s="102"/>
      <c r="F63" s="102"/>
      <c r="G63" s="102"/>
      <c r="H63" s="102"/>
      <c r="I63" s="102"/>
      <c r="J63" s="102"/>
      <c r="K63" s="101"/>
    </row>
    <row r="64" spans="2:47" s="143" customFormat="1" ht="6.95" customHeight="1">
      <c r="B64" s="124"/>
      <c r="C64" s="125"/>
      <c r="D64" s="125"/>
      <c r="E64" s="125"/>
      <c r="F64" s="125"/>
      <c r="G64" s="125"/>
      <c r="H64" s="125"/>
      <c r="I64" s="125"/>
      <c r="J64" s="125"/>
      <c r="K64" s="126"/>
    </row>
    <row r="68" spans="2:12" s="143" customFormat="1" ht="6.95" customHeight="1">
      <c r="B68" s="127"/>
      <c r="C68" s="128"/>
      <c r="D68" s="128"/>
      <c r="E68" s="128"/>
      <c r="F68" s="128"/>
      <c r="G68" s="128"/>
      <c r="H68" s="128"/>
      <c r="I68" s="128"/>
      <c r="J68" s="128"/>
      <c r="K68" s="128"/>
      <c r="L68" s="100"/>
    </row>
    <row r="69" spans="2:12" s="143" customFormat="1" ht="36.950000000000003" customHeight="1">
      <c r="B69" s="100"/>
      <c r="C69" s="141" t="s">
        <v>100</v>
      </c>
      <c r="L69" s="100"/>
    </row>
    <row r="70" spans="2:12" s="143" customFormat="1" ht="6.95" customHeight="1">
      <c r="B70" s="100"/>
      <c r="L70" s="100"/>
    </row>
    <row r="71" spans="2:12" s="143" customFormat="1" ht="14.45" customHeight="1">
      <c r="B71" s="100"/>
      <c r="C71" s="142" t="s">
        <v>19</v>
      </c>
      <c r="L71" s="100"/>
    </row>
    <row r="72" spans="2:12" s="143" customFormat="1" ht="16.5" customHeight="1">
      <c r="B72" s="100"/>
      <c r="E72" s="192" t="str">
        <f>E7</f>
        <v>Stavební úpravy a přístavba objektu ul. Švermova č.p.100, Optimalizace kapacity MŠ Pastelka Ostašov</v>
      </c>
      <c r="F72" s="193"/>
      <c r="G72" s="193"/>
      <c r="H72" s="193"/>
      <c r="L72" s="100"/>
    </row>
    <row r="73" spans="2:12" s="143" customFormat="1" ht="14.45" customHeight="1">
      <c r="B73" s="100"/>
      <c r="C73" s="142" t="s">
        <v>87</v>
      </c>
      <c r="L73" s="100"/>
    </row>
    <row r="74" spans="2:12" s="143" customFormat="1" ht="17.25" customHeight="1">
      <c r="B74" s="100"/>
      <c r="E74" s="194" t="str">
        <f>E9</f>
        <v>D.1.4.D - Silnoproudé rozvody</v>
      </c>
      <c r="F74" s="195"/>
      <c r="G74" s="195"/>
      <c r="H74" s="195"/>
      <c r="L74" s="100"/>
    </row>
    <row r="75" spans="2:12" s="143" customFormat="1" ht="6.95" customHeight="1">
      <c r="B75" s="100"/>
      <c r="L75" s="100"/>
    </row>
    <row r="76" spans="2:12" s="143" customFormat="1" ht="18" customHeight="1">
      <c r="B76" s="100"/>
      <c r="C76" s="142" t="s">
        <v>23</v>
      </c>
      <c r="F76" s="144" t="str">
        <f>F12</f>
        <v xml:space="preserve"> </v>
      </c>
      <c r="I76" s="142" t="s">
        <v>25</v>
      </c>
      <c r="J76" s="145" t="str">
        <f>IF(J12="","",J12)</f>
        <v>19.8.2019</v>
      </c>
      <c r="L76" s="100"/>
    </row>
    <row r="77" spans="2:12" s="143" customFormat="1" ht="6.95" customHeight="1">
      <c r="B77" s="100"/>
      <c r="L77" s="100"/>
    </row>
    <row r="78" spans="2:12" s="143" customFormat="1" ht="15">
      <c r="B78" s="100"/>
      <c r="C78" s="142" t="s">
        <v>27</v>
      </c>
      <c r="F78" s="144" t="str">
        <f>E15</f>
        <v xml:space="preserve"> </v>
      </c>
      <c r="I78" s="142" t="s">
        <v>32</v>
      </c>
      <c r="J78" s="144" t="str">
        <f>E21</f>
        <v>Martin Muller</v>
      </c>
      <c r="L78" s="100"/>
    </row>
    <row r="79" spans="2:12" s="143" customFormat="1" ht="14.45" customHeight="1">
      <c r="B79" s="100"/>
      <c r="C79" s="142" t="s">
        <v>30</v>
      </c>
      <c r="F79" s="144" t="str">
        <f>IF(E18="","",E18)</f>
        <v/>
      </c>
      <c r="L79" s="100"/>
    </row>
    <row r="80" spans="2:12" s="143" customFormat="1" ht="10.35" customHeight="1">
      <c r="B80" s="100"/>
      <c r="L80" s="100"/>
    </row>
    <row r="81" spans="2:65" s="153" customFormat="1" ht="29.25" customHeight="1">
      <c r="B81" s="146"/>
      <c r="C81" s="147" t="s">
        <v>101</v>
      </c>
      <c r="D81" s="148" t="s">
        <v>55</v>
      </c>
      <c r="E81" s="148" t="s">
        <v>51</v>
      </c>
      <c r="F81" s="148" t="s">
        <v>102</v>
      </c>
      <c r="G81" s="148" t="s">
        <v>103</v>
      </c>
      <c r="H81" s="148" t="s">
        <v>104</v>
      </c>
      <c r="I81" s="148" t="s">
        <v>105</v>
      </c>
      <c r="J81" s="148" t="s">
        <v>91</v>
      </c>
      <c r="K81" s="149" t="s">
        <v>106</v>
      </c>
      <c r="L81" s="146"/>
      <c r="M81" s="150" t="s">
        <v>107</v>
      </c>
      <c r="N81" s="151" t="s">
        <v>40</v>
      </c>
      <c r="O81" s="151" t="s">
        <v>108</v>
      </c>
      <c r="P81" s="151" t="s">
        <v>109</v>
      </c>
      <c r="Q81" s="151" t="s">
        <v>110</v>
      </c>
      <c r="R81" s="151" t="s">
        <v>111</v>
      </c>
      <c r="S81" s="151" t="s">
        <v>112</v>
      </c>
      <c r="T81" s="152" t="s">
        <v>113</v>
      </c>
    </row>
    <row r="82" spans="2:65" s="143" customFormat="1" ht="29.25" customHeight="1">
      <c r="B82" s="100"/>
      <c r="C82" s="154" t="s">
        <v>92</v>
      </c>
      <c r="J82" s="155">
        <f>BK82</f>
        <v>0</v>
      </c>
      <c r="L82" s="100"/>
      <c r="M82" s="156"/>
      <c r="N82" s="109"/>
      <c r="O82" s="109"/>
      <c r="P82" s="157">
        <f>P83+P84+P101+P144+P201+P252</f>
        <v>0</v>
      </c>
      <c r="Q82" s="109"/>
      <c r="R82" s="157">
        <f>R83+R84+R101+R144+R201+R252</f>
        <v>0</v>
      </c>
      <c r="S82" s="109"/>
      <c r="T82" s="158">
        <f>T83+T84+T101+T144+T201+T252</f>
        <v>0</v>
      </c>
      <c r="AT82" s="90" t="s">
        <v>69</v>
      </c>
      <c r="AU82" s="90" t="s">
        <v>93</v>
      </c>
      <c r="BK82" s="159">
        <f>BK83+BK84+BK101+BK144+BK201+BK252</f>
        <v>0</v>
      </c>
    </row>
    <row r="83" spans="2:65" s="161" customFormat="1" ht="37.35" customHeight="1">
      <c r="B83" s="160"/>
      <c r="D83" s="162" t="s">
        <v>69</v>
      </c>
      <c r="E83" s="163" t="s">
        <v>114</v>
      </c>
      <c r="F83" s="163" t="s">
        <v>5</v>
      </c>
      <c r="J83" s="164">
        <f>BK83</f>
        <v>0</v>
      </c>
      <c r="L83" s="160"/>
      <c r="M83" s="165"/>
      <c r="N83" s="166"/>
      <c r="O83" s="166"/>
      <c r="P83" s="167">
        <v>0</v>
      </c>
      <c r="Q83" s="166"/>
      <c r="R83" s="167">
        <v>0</v>
      </c>
      <c r="S83" s="166"/>
      <c r="T83" s="168">
        <v>0</v>
      </c>
      <c r="AR83" s="162" t="s">
        <v>78</v>
      </c>
      <c r="AT83" s="169" t="s">
        <v>69</v>
      </c>
      <c r="AU83" s="169" t="s">
        <v>70</v>
      </c>
      <c r="AY83" s="162" t="s">
        <v>115</v>
      </c>
      <c r="BK83" s="170">
        <v>0</v>
      </c>
    </row>
    <row r="84" spans="2:65" s="161" customFormat="1" ht="24.95" customHeight="1">
      <c r="B84" s="160"/>
      <c r="D84" s="162" t="s">
        <v>69</v>
      </c>
      <c r="E84" s="163" t="s">
        <v>78</v>
      </c>
      <c r="F84" s="163" t="s">
        <v>116</v>
      </c>
      <c r="J84" s="164">
        <f>BK84</f>
        <v>0</v>
      </c>
      <c r="L84" s="160"/>
      <c r="M84" s="165"/>
      <c r="N84" s="166"/>
      <c r="O84" s="166"/>
      <c r="P84" s="167">
        <f>SUM(P85:P100)</f>
        <v>0</v>
      </c>
      <c r="Q84" s="166"/>
      <c r="R84" s="167">
        <f>SUM(R85:R100)</f>
        <v>0</v>
      </c>
      <c r="S84" s="166"/>
      <c r="T84" s="168">
        <f>SUM(T85:T100)</f>
        <v>0</v>
      </c>
      <c r="AR84" s="162" t="s">
        <v>78</v>
      </c>
      <c r="AT84" s="169" t="s">
        <v>69</v>
      </c>
      <c r="AU84" s="169" t="s">
        <v>70</v>
      </c>
      <c r="AY84" s="162" t="s">
        <v>115</v>
      </c>
      <c r="BK84" s="170">
        <f>SUM(BK85:BK100)</f>
        <v>0</v>
      </c>
    </row>
    <row r="85" spans="2:65" s="143" customFormat="1" ht="16.5" customHeight="1">
      <c r="B85" s="100"/>
      <c r="C85" s="171" t="s">
        <v>78</v>
      </c>
      <c r="D85" s="171" t="s">
        <v>117</v>
      </c>
      <c r="E85" s="172" t="s">
        <v>118</v>
      </c>
      <c r="F85" s="173" t="s">
        <v>119</v>
      </c>
      <c r="G85" s="174" t="s">
        <v>120</v>
      </c>
      <c r="H85" s="175">
        <v>1</v>
      </c>
      <c r="I85" s="211"/>
      <c r="J85" s="176">
        <f>ROUND(I85*H85,2)</f>
        <v>0</v>
      </c>
      <c r="K85" s="173" t="s">
        <v>5</v>
      </c>
      <c r="L85" s="100"/>
      <c r="M85" s="177" t="s">
        <v>5</v>
      </c>
      <c r="N85" s="178" t="s">
        <v>41</v>
      </c>
      <c r="O85" s="102"/>
      <c r="P85" s="179">
        <f>O85*H85</f>
        <v>0</v>
      </c>
      <c r="Q85" s="179">
        <v>0</v>
      </c>
      <c r="R85" s="179">
        <f>Q85*H85</f>
        <v>0</v>
      </c>
      <c r="S85" s="179">
        <v>0</v>
      </c>
      <c r="T85" s="180">
        <f>S85*H85</f>
        <v>0</v>
      </c>
      <c r="AR85" s="90" t="s">
        <v>121</v>
      </c>
      <c r="AT85" s="90" t="s">
        <v>117</v>
      </c>
      <c r="AU85" s="90" t="s">
        <v>78</v>
      </c>
      <c r="AY85" s="90" t="s">
        <v>115</v>
      </c>
      <c r="BE85" s="181">
        <f>IF(N85="základní",J85,0)</f>
        <v>0</v>
      </c>
      <c r="BF85" s="181">
        <f>IF(N85="snížená",J85,0)</f>
        <v>0</v>
      </c>
      <c r="BG85" s="181">
        <f>IF(N85="zákl. přenesená",J85,0)</f>
        <v>0</v>
      </c>
      <c r="BH85" s="181">
        <f>IF(N85="sníž. přenesená",J85,0)</f>
        <v>0</v>
      </c>
      <c r="BI85" s="181">
        <f>IF(N85="nulová",J85,0)</f>
        <v>0</v>
      </c>
      <c r="BJ85" s="90" t="s">
        <v>78</v>
      </c>
      <c r="BK85" s="181">
        <f>ROUND(I85*H85,2)</f>
        <v>0</v>
      </c>
      <c r="BL85" s="90" t="s">
        <v>121</v>
      </c>
      <c r="BM85" s="90" t="s">
        <v>80</v>
      </c>
    </row>
    <row r="86" spans="2:65" s="143" customFormat="1" ht="27">
      <c r="B86" s="100"/>
      <c r="D86" s="182" t="s">
        <v>122</v>
      </c>
      <c r="F86" s="183" t="s">
        <v>123</v>
      </c>
      <c r="L86" s="100"/>
      <c r="M86" s="184"/>
      <c r="N86" s="102"/>
      <c r="O86" s="102"/>
      <c r="P86" s="102"/>
      <c r="Q86" s="102"/>
      <c r="R86" s="102"/>
      <c r="S86" s="102"/>
      <c r="T86" s="185"/>
      <c r="AT86" s="90" t="s">
        <v>122</v>
      </c>
      <c r="AU86" s="90" t="s">
        <v>78</v>
      </c>
    </row>
    <row r="87" spans="2:65" s="143" customFormat="1" ht="16.5" customHeight="1">
      <c r="B87" s="100"/>
      <c r="C87" s="171" t="s">
        <v>80</v>
      </c>
      <c r="D87" s="171" t="s">
        <v>117</v>
      </c>
      <c r="E87" s="172" t="s">
        <v>124</v>
      </c>
      <c r="F87" s="173" t="s">
        <v>125</v>
      </c>
      <c r="G87" s="174" t="s">
        <v>120</v>
      </c>
      <c r="H87" s="175">
        <v>1</v>
      </c>
      <c r="I87" s="211"/>
      <c r="J87" s="176">
        <f>ROUND(I87*H87,2)</f>
        <v>0</v>
      </c>
      <c r="K87" s="173" t="s">
        <v>5</v>
      </c>
      <c r="L87" s="100"/>
      <c r="M87" s="177" t="s">
        <v>5</v>
      </c>
      <c r="N87" s="178" t="s">
        <v>41</v>
      </c>
      <c r="O87" s="102"/>
      <c r="P87" s="179">
        <f>O87*H87</f>
        <v>0</v>
      </c>
      <c r="Q87" s="179">
        <v>0</v>
      </c>
      <c r="R87" s="179">
        <f>Q87*H87</f>
        <v>0</v>
      </c>
      <c r="S87" s="179">
        <v>0</v>
      </c>
      <c r="T87" s="180">
        <f>S87*H87</f>
        <v>0</v>
      </c>
      <c r="AR87" s="90" t="s">
        <v>121</v>
      </c>
      <c r="AT87" s="90" t="s">
        <v>117</v>
      </c>
      <c r="AU87" s="90" t="s">
        <v>78</v>
      </c>
      <c r="AY87" s="90" t="s">
        <v>115</v>
      </c>
      <c r="BE87" s="181">
        <f>IF(N87="základní",J87,0)</f>
        <v>0</v>
      </c>
      <c r="BF87" s="181">
        <f>IF(N87="snížená",J87,0)</f>
        <v>0</v>
      </c>
      <c r="BG87" s="181">
        <f>IF(N87="zákl. přenesená",J87,0)</f>
        <v>0</v>
      </c>
      <c r="BH87" s="181">
        <f>IF(N87="sníž. přenesená",J87,0)</f>
        <v>0</v>
      </c>
      <c r="BI87" s="181">
        <f>IF(N87="nulová",J87,0)</f>
        <v>0</v>
      </c>
      <c r="BJ87" s="90" t="s">
        <v>78</v>
      </c>
      <c r="BK87" s="181">
        <f>ROUND(I87*H87,2)</f>
        <v>0</v>
      </c>
      <c r="BL87" s="90" t="s">
        <v>121</v>
      </c>
      <c r="BM87" s="90" t="s">
        <v>121</v>
      </c>
    </row>
    <row r="88" spans="2:65" s="143" customFormat="1" ht="27">
      <c r="B88" s="100"/>
      <c r="D88" s="182" t="s">
        <v>122</v>
      </c>
      <c r="F88" s="183" t="s">
        <v>126</v>
      </c>
      <c r="L88" s="100"/>
      <c r="M88" s="184"/>
      <c r="N88" s="102"/>
      <c r="O88" s="102"/>
      <c r="P88" s="102"/>
      <c r="Q88" s="102"/>
      <c r="R88" s="102"/>
      <c r="S88" s="102"/>
      <c r="T88" s="185"/>
      <c r="AT88" s="90" t="s">
        <v>122</v>
      </c>
      <c r="AU88" s="90" t="s">
        <v>78</v>
      </c>
    </row>
    <row r="89" spans="2:65" s="143" customFormat="1" ht="16.5" customHeight="1">
      <c r="B89" s="100"/>
      <c r="C89" s="171" t="s">
        <v>127</v>
      </c>
      <c r="D89" s="171" t="s">
        <v>117</v>
      </c>
      <c r="E89" s="172" t="s">
        <v>128</v>
      </c>
      <c r="F89" s="173" t="s">
        <v>129</v>
      </c>
      <c r="G89" s="174" t="s">
        <v>120</v>
      </c>
      <c r="H89" s="175">
        <v>1</v>
      </c>
      <c r="I89" s="211"/>
      <c r="J89" s="176">
        <f>ROUND(I89*H89,2)</f>
        <v>0</v>
      </c>
      <c r="K89" s="173" t="s">
        <v>5</v>
      </c>
      <c r="L89" s="100"/>
      <c r="M89" s="177" t="s">
        <v>5</v>
      </c>
      <c r="N89" s="178" t="s">
        <v>41</v>
      </c>
      <c r="O89" s="102"/>
      <c r="P89" s="179">
        <f>O89*H89</f>
        <v>0</v>
      </c>
      <c r="Q89" s="179">
        <v>0</v>
      </c>
      <c r="R89" s="179">
        <f>Q89*H89</f>
        <v>0</v>
      </c>
      <c r="S89" s="179">
        <v>0</v>
      </c>
      <c r="T89" s="180">
        <f>S89*H89</f>
        <v>0</v>
      </c>
      <c r="AR89" s="90" t="s">
        <v>121</v>
      </c>
      <c r="AT89" s="90" t="s">
        <v>117</v>
      </c>
      <c r="AU89" s="90" t="s">
        <v>78</v>
      </c>
      <c r="AY89" s="90" t="s">
        <v>115</v>
      </c>
      <c r="BE89" s="181">
        <f>IF(N89="základní",J89,0)</f>
        <v>0</v>
      </c>
      <c r="BF89" s="181">
        <f>IF(N89="snížená",J89,0)</f>
        <v>0</v>
      </c>
      <c r="BG89" s="181">
        <f>IF(N89="zákl. přenesená",J89,0)</f>
        <v>0</v>
      </c>
      <c r="BH89" s="181">
        <f>IF(N89="sníž. přenesená",J89,0)</f>
        <v>0</v>
      </c>
      <c r="BI89" s="181">
        <f>IF(N89="nulová",J89,0)</f>
        <v>0</v>
      </c>
      <c r="BJ89" s="90" t="s">
        <v>78</v>
      </c>
      <c r="BK89" s="181">
        <f>ROUND(I89*H89,2)</f>
        <v>0</v>
      </c>
      <c r="BL89" s="90" t="s">
        <v>121</v>
      </c>
      <c r="BM89" s="90" t="s">
        <v>130</v>
      </c>
    </row>
    <row r="90" spans="2:65" s="143" customFormat="1" ht="27">
      <c r="B90" s="100"/>
      <c r="D90" s="182" t="s">
        <v>122</v>
      </c>
      <c r="F90" s="183" t="s">
        <v>131</v>
      </c>
      <c r="L90" s="100"/>
      <c r="M90" s="184"/>
      <c r="N90" s="102"/>
      <c r="O90" s="102"/>
      <c r="P90" s="102"/>
      <c r="Q90" s="102"/>
      <c r="R90" s="102"/>
      <c r="S90" s="102"/>
      <c r="T90" s="185"/>
      <c r="AT90" s="90" t="s">
        <v>122</v>
      </c>
      <c r="AU90" s="90" t="s">
        <v>78</v>
      </c>
    </row>
    <row r="91" spans="2:65" s="143" customFormat="1" ht="16.5" customHeight="1">
      <c r="B91" s="100"/>
      <c r="C91" s="171" t="s">
        <v>121</v>
      </c>
      <c r="D91" s="171" t="s">
        <v>117</v>
      </c>
      <c r="E91" s="172" t="s">
        <v>132</v>
      </c>
      <c r="F91" s="173" t="s">
        <v>133</v>
      </c>
      <c r="G91" s="174" t="s">
        <v>120</v>
      </c>
      <c r="H91" s="175">
        <v>1</v>
      </c>
      <c r="I91" s="211"/>
      <c r="J91" s="176">
        <f>ROUND(I91*H91,2)</f>
        <v>0</v>
      </c>
      <c r="K91" s="173" t="s">
        <v>5</v>
      </c>
      <c r="L91" s="100"/>
      <c r="M91" s="177" t="s">
        <v>5</v>
      </c>
      <c r="N91" s="178" t="s">
        <v>41</v>
      </c>
      <c r="O91" s="102"/>
      <c r="P91" s="179">
        <f>O91*H91</f>
        <v>0</v>
      </c>
      <c r="Q91" s="179">
        <v>0</v>
      </c>
      <c r="R91" s="179">
        <f>Q91*H91</f>
        <v>0</v>
      </c>
      <c r="S91" s="179">
        <v>0</v>
      </c>
      <c r="T91" s="180">
        <f>S91*H91</f>
        <v>0</v>
      </c>
      <c r="AR91" s="90" t="s">
        <v>121</v>
      </c>
      <c r="AT91" s="90" t="s">
        <v>117</v>
      </c>
      <c r="AU91" s="90" t="s">
        <v>78</v>
      </c>
      <c r="AY91" s="90" t="s">
        <v>115</v>
      </c>
      <c r="BE91" s="181">
        <f>IF(N91="základní",J91,0)</f>
        <v>0</v>
      </c>
      <c r="BF91" s="181">
        <f>IF(N91="snížená",J91,0)</f>
        <v>0</v>
      </c>
      <c r="BG91" s="181">
        <f>IF(N91="zákl. přenesená",J91,0)</f>
        <v>0</v>
      </c>
      <c r="BH91" s="181">
        <f>IF(N91="sníž. přenesená",J91,0)</f>
        <v>0</v>
      </c>
      <c r="BI91" s="181">
        <f>IF(N91="nulová",J91,0)</f>
        <v>0</v>
      </c>
      <c r="BJ91" s="90" t="s">
        <v>78</v>
      </c>
      <c r="BK91" s="181">
        <f>ROUND(I91*H91,2)</f>
        <v>0</v>
      </c>
      <c r="BL91" s="90" t="s">
        <v>121</v>
      </c>
      <c r="BM91" s="90" t="s">
        <v>134</v>
      </c>
    </row>
    <row r="92" spans="2:65" s="143" customFormat="1" ht="27">
      <c r="B92" s="100"/>
      <c r="D92" s="182" t="s">
        <v>122</v>
      </c>
      <c r="F92" s="183" t="s">
        <v>135</v>
      </c>
      <c r="L92" s="100"/>
      <c r="M92" s="184"/>
      <c r="N92" s="102"/>
      <c r="O92" s="102"/>
      <c r="P92" s="102"/>
      <c r="Q92" s="102"/>
      <c r="R92" s="102"/>
      <c r="S92" s="102"/>
      <c r="T92" s="185"/>
      <c r="AT92" s="90" t="s">
        <v>122</v>
      </c>
      <c r="AU92" s="90" t="s">
        <v>78</v>
      </c>
    </row>
    <row r="93" spans="2:65" s="143" customFormat="1" ht="16.5" customHeight="1">
      <c r="B93" s="100"/>
      <c r="C93" s="171" t="s">
        <v>136</v>
      </c>
      <c r="D93" s="171" t="s">
        <v>117</v>
      </c>
      <c r="E93" s="172" t="s">
        <v>11</v>
      </c>
      <c r="F93" s="173" t="s">
        <v>137</v>
      </c>
      <c r="G93" s="174" t="s">
        <v>120</v>
      </c>
      <c r="H93" s="175">
        <v>1</v>
      </c>
      <c r="I93" s="211"/>
      <c r="J93" s="176">
        <f>ROUND(I93*H93,2)</f>
        <v>0</v>
      </c>
      <c r="K93" s="173" t="s">
        <v>5</v>
      </c>
      <c r="L93" s="100"/>
      <c r="M93" s="177" t="s">
        <v>5</v>
      </c>
      <c r="N93" s="178" t="s">
        <v>41</v>
      </c>
      <c r="O93" s="102"/>
      <c r="P93" s="179">
        <f>O93*H93</f>
        <v>0</v>
      </c>
      <c r="Q93" s="179">
        <v>0</v>
      </c>
      <c r="R93" s="179">
        <f>Q93*H93</f>
        <v>0</v>
      </c>
      <c r="S93" s="179">
        <v>0</v>
      </c>
      <c r="T93" s="180">
        <f>S93*H93</f>
        <v>0</v>
      </c>
      <c r="AR93" s="90" t="s">
        <v>121</v>
      </c>
      <c r="AT93" s="90" t="s">
        <v>117</v>
      </c>
      <c r="AU93" s="90" t="s">
        <v>78</v>
      </c>
      <c r="AY93" s="90" t="s">
        <v>115</v>
      </c>
      <c r="BE93" s="181">
        <f>IF(N93="základní",J93,0)</f>
        <v>0</v>
      </c>
      <c r="BF93" s="181">
        <f>IF(N93="snížená",J93,0)</f>
        <v>0</v>
      </c>
      <c r="BG93" s="181">
        <f>IF(N93="zákl. přenesená",J93,0)</f>
        <v>0</v>
      </c>
      <c r="BH93" s="181">
        <f>IF(N93="sníž. přenesená",J93,0)</f>
        <v>0</v>
      </c>
      <c r="BI93" s="181">
        <f>IF(N93="nulová",J93,0)</f>
        <v>0</v>
      </c>
      <c r="BJ93" s="90" t="s">
        <v>78</v>
      </c>
      <c r="BK93" s="181">
        <f>ROUND(I93*H93,2)</f>
        <v>0</v>
      </c>
      <c r="BL93" s="90" t="s">
        <v>121</v>
      </c>
      <c r="BM93" s="90" t="s">
        <v>138</v>
      </c>
    </row>
    <row r="94" spans="2:65" s="143" customFormat="1" ht="27">
      <c r="B94" s="100"/>
      <c r="D94" s="182" t="s">
        <v>122</v>
      </c>
      <c r="F94" s="183" t="s">
        <v>139</v>
      </c>
      <c r="L94" s="100"/>
      <c r="M94" s="184"/>
      <c r="N94" s="102"/>
      <c r="O94" s="102"/>
      <c r="P94" s="102"/>
      <c r="Q94" s="102"/>
      <c r="R94" s="102"/>
      <c r="S94" s="102"/>
      <c r="T94" s="185"/>
      <c r="AT94" s="90" t="s">
        <v>122</v>
      </c>
      <c r="AU94" s="90" t="s">
        <v>78</v>
      </c>
    </row>
    <row r="95" spans="2:65" s="143" customFormat="1" ht="16.5" customHeight="1">
      <c r="B95" s="100"/>
      <c r="C95" s="171" t="s">
        <v>130</v>
      </c>
      <c r="D95" s="171" t="s">
        <v>117</v>
      </c>
      <c r="E95" s="172" t="s">
        <v>140</v>
      </c>
      <c r="F95" s="173" t="s">
        <v>141</v>
      </c>
      <c r="G95" s="174" t="s">
        <v>120</v>
      </c>
      <c r="H95" s="175">
        <v>1</v>
      </c>
      <c r="I95" s="211"/>
      <c r="J95" s="176">
        <f>ROUND(I95*H95,2)</f>
        <v>0</v>
      </c>
      <c r="K95" s="173" t="s">
        <v>5</v>
      </c>
      <c r="L95" s="100"/>
      <c r="M95" s="177" t="s">
        <v>5</v>
      </c>
      <c r="N95" s="178" t="s">
        <v>41</v>
      </c>
      <c r="O95" s="102"/>
      <c r="P95" s="179">
        <f>O95*H95</f>
        <v>0</v>
      </c>
      <c r="Q95" s="179">
        <v>0</v>
      </c>
      <c r="R95" s="179">
        <f>Q95*H95</f>
        <v>0</v>
      </c>
      <c r="S95" s="179">
        <v>0</v>
      </c>
      <c r="T95" s="180">
        <f>S95*H95</f>
        <v>0</v>
      </c>
      <c r="AR95" s="90" t="s">
        <v>121</v>
      </c>
      <c r="AT95" s="90" t="s">
        <v>117</v>
      </c>
      <c r="AU95" s="90" t="s">
        <v>78</v>
      </c>
      <c r="AY95" s="90" t="s">
        <v>115</v>
      </c>
      <c r="BE95" s="181">
        <f>IF(N95="základní",J95,0)</f>
        <v>0</v>
      </c>
      <c r="BF95" s="181">
        <f>IF(N95="snížená",J95,0)</f>
        <v>0</v>
      </c>
      <c r="BG95" s="181">
        <f>IF(N95="zákl. přenesená",J95,0)</f>
        <v>0</v>
      </c>
      <c r="BH95" s="181">
        <f>IF(N95="sníž. přenesená",J95,0)</f>
        <v>0</v>
      </c>
      <c r="BI95" s="181">
        <f>IF(N95="nulová",J95,0)</f>
        <v>0</v>
      </c>
      <c r="BJ95" s="90" t="s">
        <v>78</v>
      </c>
      <c r="BK95" s="181">
        <f>ROUND(I95*H95,2)</f>
        <v>0</v>
      </c>
      <c r="BL95" s="90" t="s">
        <v>121</v>
      </c>
      <c r="BM95" s="90" t="s">
        <v>124</v>
      </c>
    </row>
    <row r="96" spans="2:65" s="143" customFormat="1" ht="27">
      <c r="B96" s="100"/>
      <c r="D96" s="182" t="s">
        <v>122</v>
      </c>
      <c r="F96" s="183" t="s">
        <v>142</v>
      </c>
      <c r="L96" s="100"/>
      <c r="M96" s="184"/>
      <c r="N96" s="102"/>
      <c r="O96" s="102"/>
      <c r="P96" s="102"/>
      <c r="Q96" s="102"/>
      <c r="R96" s="102"/>
      <c r="S96" s="102"/>
      <c r="T96" s="185"/>
      <c r="AT96" s="90" t="s">
        <v>122</v>
      </c>
      <c r="AU96" s="90" t="s">
        <v>78</v>
      </c>
    </row>
    <row r="97" spans="2:65" s="143" customFormat="1" ht="16.5" customHeight="1">
      <c r="B97" s="100"/>
      <c r="C97" s="171" t="s">
        <v>143</v>
      </c>
      <c r="D97" s="171" t="s">
        <v>117</v>
      </c>
      <c r="E97" s="172" t="s">
        <v>144</v>
      </c>
      <c r="F97" s="173" t="s">
        <v>145</v>
      </c>
      <c r="G97" s="174" t="s">
        <v>120</v>
      </c>
      <c r="H97" s="175">
        <v>1</v>
      </c>
      <c r="I97" s="211"/>
      <c r="J97" s="176">
        <f>ROUND(I97*H97,2)</f>
        <v>0</v>
      </c>
      <c r="K97" s="173" t="s">
        <v>5</v>
      </c>
      <c r="L97" s="100"/>
      <c r="M97" s="177" t="s">
        <v>5</v>
      </c>
      <c r="N97" s="178" t="s">
        <v>41</v>
      </c>
      <c r="O97" s="102"/>
      <c r="P97" s="179">
        <f>O97*H97</f>
        <v>0</v>
      </c>
      <c r="Q97" s="179">
        <v>0</v>
      </c>
      <c r="R97" s="179">
        <f>Q97*H97</f>
        <v>0</v>
      </c>
      <c r="S97" s="179">
        <v>0</v>
      </c>
      <c r="T97" s="180">
        <f>S97*H97</f>
        <v>0</v>
      </c>
      <c r="AR97" s="90" t="s">
        <v>121</v>
      </c>
      <c r="AT97" s="90" t="s">
        <v>117</v>
      </c>
      <c r="AU97" s="90" t="s">
        <v>78</v>
      </c>
      <c r="AY97" s="90" t="s">
        <v>115</v>
      </c>
      <c r="BE97" s="181">
        <f>IF(N97="základní",J97,0)</f>
        <v>0</v>
      </c>
      <c r="BF97" s="181">
        <f>IF(N97="snížená",J97,0)</f>
        <v>0</v>
      </c>
      <c r="BG97" s="181">
        <f>IF(N97="zákl. přenesená",J97,0)</f>
        <v>0</v>
      </c>
      <c r="BH97" s="181">
        <f>IF(N97="sníž. přenesená",J97,0)</f>
        <v>0</v>
      </c>
      <c r="BI97" s="181">
        <f>IF(N97="nulová",J97,0)</f>
        <v>0</v>
      </c>
      <c r="BJ97" s="90" t="s">
        <v>78</v>
      </c>
      <c r="BK97" s="181">
        <f>ROUND(I97*H97,2)</f>
        <v>0</v>
      </c>
      <c r="BL97" s="90" t="s">
        <v>121</v>
      </c>
      <c r="BM97" s="90" t="s">
        <v>132</v>
      </c>
    </row>
    <row r="98" spans="2:65" s="143" customFormat="1" ht="27">
      <c r="B98" s="100"/>
      <c r="D98" s="182" t="s">
        <v>122</v>
      </c>
      <c r="F98" s="183" t="s">
        <v>146</v>
      </c>
      <c r="L98" s="100"/>
      <c r="M98" s="184"/>
      <c r="N98" s="102"/>
      <c r="O98" s="102"/>
      <c r="P98" s="102"/>
      <c r="Q98" s="102"/>
      <c r="R98" s="102"/>
      <c r="S98" s="102"/>
      <c r="T98" s="185"/>
      <c r="AT98" s="90" t="s">
        <v>122</v>
      </c>
      <c r="AU98" s="90" t="s">
        <v>78</v>
      </c>
    </row>
    <row r="99" spans="2:65" s="143" customFormat="1" ht="16.5" customHeight="1">
      <c r="B99" s="100"/>
      <c r="C99" s="171" t="s">
        <v>134</v>
      </c>
      <c r="D99" s="171" t="s">
        <v>117</v>
      </c>
      <c r="E99" s="172" t="s">
        <v>147</v>
      </c>
      <c r="F99" s="173" t="s">
        <v>148</v>
      </c>
      <c r="G99" s="174" t="s">
        <v>120</v>
      </c>
      <c r="H99" s="175">
        <v>3</v>
      </c>
      <c r="I99" s="211"/>
      <c r="J99" s="176">
        <f>ROUND(I99*H99,2)</f>
        <v>0</v>
      </c>
      <c r="K99" s="173" t="s">
        <v>5</v>
      </c>
      <c r="L99" s="100"/>
      <c r="M99" s="177" t="s">
        <v>5</v>
      </c>
      <c r="N99" s="178" t="s">
        <v>41</v>
      </c>
      <c r="O99" s="102"/>
      <c r="P99" s="179">
        <f>O99*H99</f>
        <v>0</v>
      </c>
      <c r="Q99" s="179">
        <v>0</v>
      </c>
      <c r="R99" s="179">
        <f>Q99*H99</f>
        <v>0</v>
      </c>
      <c r="S99" s="179">
        <v>0</v>
      </c>
      <c r="T99" s="180">
        <f>S99*H99</f>
        <v>0</v>
      </c>
      <c r="AR99" s="90" t="s">
        <v>121</v>
      </c>
      <c r="AT99" s="90" t="s">
        <v>117</v>
      </c>
      <c r="AU99" s="90" t="s">
        <v>78</v>
      </c>
      <c r="AY99" s="90" t="s">
        <v>115</v>
      </c>
      <c r="BE99" s="181">
        <f>IF(N99="základní",J99,0)</f>
        <v>0</v>
      </c>
      <c r="BF99" s="181">
        <f>IF(N99="snížená",J99,0)</f>
        <v>0</v>
      </c>
      <c r="BG99" s="181">
        <f>IF(N99="zákl. přenesená",J99,0)</f>
        <v>0</v>
      </c>
      <c r="BH99" s="181">
        <f>IF(N99="sníž. přenesená",J99,0)</f>
        <v>0</v>
      </c>
      <c r="BI99" s="181">
        <f>IF(N99="nulová",J99,0)</f>
        <v>0</v>
      </c>
      <c r="BJ99" s="90" t="s">
        <v>78</v>
      </c>
      <c r="BK99" s="181">
        <f>ROUND(I99*H99,2)</f>
        <v>0</v>
      </c>
      <c r="BL99" s="90" t="s">
        <v>121</v>
      </c>
      <c r="BM99" s="90" t="s">
        <v>140</v>
      </c>
    </row>
    <row r="100" spans="2:65" s="143" customFormat="1" ht="27">
      <c r="B100" s="100"/>
      <c r="D100" s="182" t="s">
        <v>122</v>
      </c>
      <c r="F100" s="183" t="s">
        <v>149</v>
      </c>
      <c r="L100" s="100"/>
      <c r="M100" s="184"/>
      <c r="N100" s="102"/>
      <c r="O100" s="102"/>
      <c r="P100" s="102"/>
      <c r="Q100" s="102"/>
      <c r="R100" s="102"/>
      <c r="S100" s="102"/>
      <c r="T100" s="185"/>
      <c r="AT100" s="90" t="s">
        <v>122</v>
      </c>
      <c r="AU100" s="90" t="s">
        <v>78</v>
      </c>
    </row>
    <row r="101" spans="2:65" s="161" customFormat="1" ht="37.35" customHeight="1">
      <c r="B101" s="160"/>
      <c r="D101" s="162" t="s">
        <v>69</v>
      </c>
      <c r="E101" s="163" t="s">
        <v>80</v>
      </c>
      <c r="F101" s="163" t="s">
        <v>150</v>
      </c>
      <c r="J101" s="164">
        <f>BK101</f>
        <v>0</v>
      </c>
      <c r="L101" s="160"/>
      <c r="M101" s="165"/>
      <c r="N101" s="166"/>
      <c r="O101" s="166"/>
      <c r="P101" s="167">
        <f>SUM(P102:P143)</f>
        <v>0</v>
      </c>
      <c r="Q101" s="166"/>
      <c r="R101" s="167">
        <f>SUM(R102:R143)</f>
        <v>0</v>
      </c>
      <c r="S101" s="166"/>
      <c r="T101" s="168">
        <f>SUM(T102:T143)</f>
        <v>0</v>
      </c>
      <c r="AR101" s="162" t="s">
        <v>78</v>
      </c>
      <c r="AT101" s="169" t="s">
        <v>69</v>
      </c>
      <c r="AU101" s="169" t="s">
        <v>70</v>
      </c>
      <c r="AY101" s="162" t="s">
        <v>115</v>
      </c>
      <c r="BK101" s="170">
        <f>SUM(BK102:BK143)</f>
        <v>0</v>
      </c>
    </row>
    <row r="102" spans="2:65" s="143" customFormat="1" ht="25.5" customHeight="1">
      <c r="B102" s="100"/>
      <c r="C102" s="171" t="s">
        <v>151</v>
      </c>
      <c r="D102" s="171" t="s">
        <v>117</v>
      </c>
      <c r="E102" s="172" t="s">
        <v>152</v>
      </c>
      <c r="F102" s="173" t="s">
        <v>153</v>
      </c>
      <c r="G102" s="174" t="s">
        <v>120</v>
      </c>
      <c r="H102" s="175">
        <v>21</v>
      </c>
      <c r="I102" s="211"/>
      <c r="J102" s="176">
        <f>ROUND(I102*H102,2)</f>
        <v>0</v>
      </c>
      <c r="K102" s="173" t="s">
        <v>5</v>
      </c>
      <c r="L102" s="100"/>
      <c r="M102" s="177" t="s">
        <v>5</v>
      </c>
      <c r="N102" s="178" t="s">
        <v>41</v>
      </c>
      <c r="O102" s="102"/>
      <c r="P102" s="179">
        <f>O102*H102</f>
        <v>0</v>
      </c>
      <c r="Q102" s="179">
        <v>0</v>
      </c>
      <c r="R102" s="179">
        <f>Q102*H102</f>
        <v>0</v>
      </c>
      <c r="S102" s="179">
        <v>0</v>
      </c>
      <c r="T102" s="180">
        <f>S102*H102</f>
        <v>0</v>
      </c>
      <c r="AR102" s="90" t="s">
        <v>121</v>
      </c>
      <c r="AT102" s="90" t="s">
        <v>117</v>
      </c>
      <c r="AU102" s="90" t="s">
        <v>78</v>
      </c>
      <c r="AY102" s="90" t="s">
        <v>115</v>
      </c>
      <c r="BE102" s="181">
        <f>IF(N102="základní",J102,0)</f>
        <v>0</v>
      </c>
      <c r="BF102" s="181">
        <f>IF(N102="snížená",J102,0)</f>
        <v>0</v>
      </c>
      <c r="BG102" s="181">
        <f>IF(N102="zákl. přenesená",J102,0)</f>
        <v>0</v>
      </c>
      <c r="BH102" s="181">
        <f>IF(N102="sníž. přenesená",J102,0)</f>
        <v>0</v>
      </c>
      <c r="BI102" s="181">
        <f>IF(N102="nulová",J102,0)</f>
        <v>0</v>
      </c>
      <c r="BJ102" s="90" t="s">
        <v>78</v>
      </c>
      <c r="BK102" s="181">
        <f>ROUND(I102*H102,2)</f>
        <v>0</v>
      </c>
      <c r="BL102" s="90" t="s">
        <v>121</v>
      </c>
      <c r="BM102" s="90" t="s">
        <v>147</v>
      </c>
    </row>
    <row r="103" spans="2:65" s="143" customFormat="1" ht="27">
      <c r="B103" s="100"/>
      <c r="D103" s="182" t="s">
        <v>122</v>
      </c>
      <c r="F103" s="183" t="s">
        <v>154</v>
      </c>
      <c r="L103" s="100"/>
      <c r="M103" s="184"/>
      <c r="N103" s="102"/>
      <c r="O103" s="102"/>
      <c r="P103" s="102"/>
      <c r="Q103" s="102"/>
      <c r="R103" s="102"/>
      <c r="S103" s="102"/>
      <c r="T103" s="185"/>
      <c r="AT103" s="90" t="s">
        <v>122</v>
      </c>
      <c r="AU103" s="90" t="s">
        <v>78</v>
      </c>
    </row>
    <row r="104" spans="2:65" s="143" customFormat="1" ht="25.5" customHeight="1">
      <c r="B104" s="100"/>
      <c r="C104" s="171" t="s">
        <v>138</v>
      </c>
      <c r="D104" s="171" t="s">
        <v>117</v>
      </c>
      <c r="E104" s="172" t="s">
        <v>155</v>
      </c>
      <c r="F104" s="173" t="s">
        <v>156</v>
      </c>
      <c r="G104" s="174" t="s">
        <v>120</v>
      </c>
      <c r="H104" s="175">
        <v>46</v>
      </c>
      <c r="I104" s="211"/>
      <c r="J104" s="176">
        <f>ROUND(I104*H104,2)</f>
        <v>0</v>
      </c>
      <c r="K104" s="173" t="s">
        <v>5</v>
      </c>
      <c r="L104" s="100"/>
      <c r="M104" s="177" t="s">
        <v>5</v>
      </c>
      <c r="N104" s="178" t="s">
        <v>41</v>
      </c>
      <c r="O104" s="102"/>
      <c r="P104" s="179">
        <f>O104*H104</f>
        <v>0</v>
      </c>
      <c r="Q104" s="179">
        <v>0</v>
      </c>
      <c r="R104" s="179">
        <f>Q104*H104</f>
        <v>0</v>
      </c>
      <c r="S104" s="179">
        <v>0</v>
      </c>
      <c r="T104" s="180">
        <f>S104*H104</f>
        <v>0</v>
      </c>
      <c r="AR104" s="90" t="s">
        <v>121</v>
      </c>
      <c r="AT104" s="90" t="s">
        <v>117</v>
      </c>
      <c r="AU104" s="90" t="s">
        <v>78</v>
      </c>
      <c r="AY104" s="90" t="s">
        <v>115</v>
      </c>
      <c r="BE104" s="181">
        <f>IF(N104="základní",J104,0)</f>
        <v>0</v>
      </c>
      <c r="BF104" s="181">
        <f>IF(N104="snížená",J104,0)</f>
        <v>0</v>
      </c>
      <c r="BG104" s="181">
        <f>IF(N104="zákl. přenesená",J104,0)</f>
        <v>0</v>
      </c>
      <c r="BH104" s="181">
        <f>IF(N104="sníž. přenesená",J104,0)</f>
        <v>0</v>
      </c>
      <c r="BI104" s="181">
        <f>IF(N104="nulová",J104,0)</f>
        <v>0</v>
      </c>
      <c r="BJ104" s="90" t="s">
        <v>78</v>
      </c>
      <c r="BK104" s="181">
        <f>ROUND(I104*H104,2)</f>
        <v>0</v>
      </c>
      <c r="BL104" s="90" t="s">
        <v>121</v>
      </c>
      <c r="BM104" s="90" t="s">
        <v>157</v>
      </c>
    </row>
    <row r="105" spans="2:65" s="143" customFormat="1" ht="27">
      <c r="B105" s="100"/>
      <c r="D105" s="182" t="s">
        <v>122</v>
      </c>
      <c r="F105" s="183" t="s">
        <v>158</v>
      </c>
      <c r="L105" s="100"/>
      <c r="M105" s="184"/>
      <c r="N105" s="102"/>
      <c r="O105" s="102"/>
      <c r="P105" s="102"/>
      <c r="Q105" s="102"/>
      <c r="R105" s="102"/>
      <c r="S105" s="102"/>
      <c r="T105" s="185"/>
      <c r="AT105" s="90" t="s">
        <v>122</v>
      </c>
      <c r="AU105" s="90" t="s">
        <v>78</v>
      </c>
    </row>
    <row r="106" spans="2:65" s="143" customFormat="1" ht="16.5" customHeight="1">
      <c r="B106" s="100"/>
      <c r="C106" s="171" t="s">
        <v>118</v>
      </c>
      <c r="D106" s="171" t="s">
        <v>117</v>
      </c>
      <c r="E106" s="172" t="s">
        <v>159</v>
      </c>
      <c r="F106" s="173" t="s">
        <v>160</v>
      </c>
      <c r="G106" s="174" t="s">
        <v>120</v>
      </c>
      <c r="H106" s="175">
        <v>6</v>
      </c>
      <c r="I106" s="211"/>
      <c r="J106" s="176">
        <f>ROUND(I106*H106,2)</f>
        <v>0</v>
      </c>
      <c r="K106" s="173" t="s">
        <v>5</v>
      </c>
      <c r="L106" s="100"/>
      <c r="M106" s="177" t="s">
        <v>5</v>
      </c>
      <c r="N106" s="178" t="s">
        <v>41</v>
      </c>
      <c r="O106" s="102"/>
      <c r="P106" s="179">
        <f>O106*H106</f>
        <v>0</v>
      </c>
      <c r="Q106" s="179">
        <v>0</v>
      </c>
      <c r="R106" s="179">
        <f>Q106*H106</f>
        <v>0</v>
      </c>
      <c r="S106" s="179">
        <v>0</v>
      </c>
      <c r="T106" s="180">
        <f>S106*H106</f>
        <v>0</v>
      </c>
      <c r="AR106" s="90" t="s">
        <v>121</v>
      </c>
      <c r="AT106" s="90" t="s">
        <v>117</v>
      </c>
      <c r="AU106" s="90" t="s">
        <v>78</v>
      </c>
      <c r="AY106" s="90" t="s">
        <v>115</v>
      </c>
      <c r="BE106" s="181">
        <f>IF(N106="základní",J106,0)</f>
        <v>0</v>
      </c>
      <c r="BF106" s="181">
        <f>IF(N106="snížená",J106,0)</f>
        <v>0</v>
      </c>
      <c r="BG106" s="181">
        <f>IF(N106="zákl. přenesená",J106,0)</f>
        <v>0</v>
      </c>
      <c r="BH106" s="181">
        <f>IF(N106="sníž. přenesená",J106,0)</f>
        <v>0</v>
      </c>
      <c r="BI106" s="181">
        <f>IF(N106="nulová",J106,0)</f>
        <v>0</v>
      </c>
      <c r="BJ106" s="90" t="s">
        <v>78</v>
      </c>
      <c r="BK106" s="181">
        <f>ROUND(I106*H106,2)</f>
        <v>0</v>
      </c>
      <c r="BL106" s="90" t="s">
        <v>121</v>
      </c>
      <c r="BM106" s="90" t="s">
        <v>161</v>
      </c>
    </row>
    <row r="107" spans="2:65" s="143" customFormat="1" ht="27">
      <c r="B107" s="100"/>
      <c r="D107" s="182" t="s">
        <v>122</v>
      </c>
      <c r="F107" s="183" t="s">
        <v>162</v>
      </c>
      <c r="L107" s="100"/>
      <c r="M107" s="184"/>
      <c r="N107" s="102"/>
      <c r="O107" s="102"/>
      <c r="P107" s="102"/>
      <c r="Q107" s="102"/>
      <c r="R107" s="102"/>
      <c r="S107" s="102"/>
      <c r="T107" s="185"/>
      <c r="AT107" s="90" t="s">
        <v>122</v>
      </c>
      <c r="AU107" s="90" t="s">
        <v>78</v>
      </c>
    </row>
    <row r="108" spans="2:65" s="143" customFormat="1" ht="25.5" customHeight="1">
      <c r="B108" s="100"/>
      <c r="C108" s="171" t="s">
        <v>124</v>
      </c>
      <c r="D108" s="171" t="s">
        <v>117</v>
      </c>
      <c r="E108" s="172" t="s">
        <v>163</v>
      </c>
      <c r="F108" s="173" t="s">
        <v>164</v>
      </c>
      <c r="G108" s="174" t="s">
        <v>120</v>
      </c>
      <c r="H108" s="175">
        <v>3</v>
      </c>
      <c r="I108" s="211"/>
      <c r="J108" s="176">
        <f>ROUND(I108*H108,2)</f>
        <v>0</v>
      </c>
      <c r="K108" s="173" t="s">
        <v>5</v>
      </c>
      <c r="L108" s="100"/>
      <c r="M108" s="177" t="s">
        <v>5</v>
      </c>
      <c r="N108" s="178" t="s">
        <v>41</v>
      </c>
      <c r="O108" s="102"/>
      <c r="P108" s="179">
        <f>O108*H108</f>
        <v>0</v>
      </c>
      <c r="Q108" s="179">
        <v>0</v>
      </c>
      <c r="R108" s="179">
        <f>Q108*H108</f>
        <v>0</v>
      </c>
      <c r="S108" s="179">
        <v>0</v>
      </c>
      <c r="T108" s="180">
        <f>S108*H108</f>
        <v>0</v>
      </c>
      <c r="AR108" s="90" t="s">
        <v>121</v>
      </c>
      <c r="AT108" s="90" t="s">
        <v>117</v>
      </c>
      <c r="AU108" s="90" t="s">
        <v>78</v>
      </c>
      <c r="AY108" s="90" t="s">
        <v>115</v>
      </c>
      <c r="BE108" s="181">
        <f>IF(N108="základní",J108,0)</f>
        <v>0</v>
      </c>
      <c r="BF108" s="181">
        <f>IF(N108="snížená",J108,0)</f>
        <v>0</v>
      </c>
      <c r="BG108" s="181">
        <f>IF(N108="zákl. přenesená",J108,0)</f>
        <v>0</v>
      </c>
      <c r="BH108" s="181">
        <f>IF(N108="sníž. přenesená",J108,0)</f>
        <v>0</v>
      </c>
      <c r="BI108" s="181">
        <f>IF(N108="nulová",J108,0)</f>
        <v>0</v>
      </c>
      <c r="BJ108" s="90" t="s">
        <v>78</v>
      </c>
      <c r="BK108" s="181">
        <f>ROUND(I108*H108,2)</f>
        <v>0</v>
      </c>
      <c r="BL108" s="90" t="s">
        <v>121</v>
      </c>
      <c r="BM108" s="90" t="s">
        <v>165</v>
      </c>
    </row>
    <row r="109" spans="2:65" s="143" customFormat="1" ht="27">
      <c r="B109" s="100"/>
      <c r="D109" s="182" t="s">
        <v>122</v>
      </c>
      <c r="F109" s="183" t="s">
        <v>166</v>
      </c>
      <c r="L109" s="100"/>
      <c r="M109" s="184"/>
      <c r="N109" s="102"/>
      <c r="O109" s="102"/>
      <c r="P109" s="102"/>
      <c r="Q109" s="102"/>
      <c r="R109" s="102"/>
      <c r="S109" s="102"/>
      <c r="T109" s="185"/>
      <c r="AT109" s="90" t="s">
        <v>122</v>
      </c>
      <c r="AU109" s="90" t="s">
        <v>78</v>
      </c>
    </row>
    <row r="110" spans="2:65" s="143" customFormat="1" ht="25.5" customHeight="1">
      <c r="B110" s="100"/>
      <c r="C110" s="171" t="s">
        <v>128</v>
      </c>
      <c r="D110" s="171" t="s">
        <v>117</v>
      </c>
      <c r="E110" s="172" t="s">
        <v>114</v>
      </c>
      <c r="F110" s="173" t="s">
        <v>167</v>
      </c>
      <c r="G110" s="174" t="s">
        <v>120</v>
      </c>
      <c r="H110" s="175">
        <v>27</v>
      </c>
      <c r="I110" s="211"/>
      <c r="J110" s="176">
        <f>ROUND(I110*H110,2)</f>
        <v>0</v>
      </c>
      <c r="K110" s="173" t="s">
        <v>5</v>
      </c>
      <c r="L110" s="100"/>
      <c r="M110" s="177" t="s">
        <v>5</v>
      </c>
      <c r="N110" s="178" t="s">
        <v>41</v>
      </c>
      <c r="O110" s="102"/>
      <c r="P110" s="179">
        <f>O110*H110</f>
        <v>0</v>
      </c>
      <c r="Q110" s="179">
        <v>0</v>
      </c>
      <c r="R110" s="179">
        <f>Q110*H110</f>
        <v>0</v>
      </c>
      <c r="S110" s="179">
        <v>0</v>
      </c>
      <c r="T110" s="180">
        <f>S110*H110</f>
        <v>0</v>
      </c>
      <c r="AR110" s="90" t="s">
        <v>121</v>
      </c>
      <c r="AT110" s="90" t="s">
        <v>117</v>
      </c>
      <c r="AU110" s="90" t="s">
        <v>78</v>
      </c>
      <c r="AY110" s="90" t="s">
        <v>115</v>
      </c>
      <c r="BE110" s="181">
        <f>IF(N110="základní",J110,0)</f>
        <v>0</v>
      </c>
      <c r="BF110" s="181">
        <f>IF(N110="snížená",J110,0)</f>
        <v>0</v>
      </c>
      <c r="BG110" s="181">
        <f>IF(N110="zákl. přenesená",J110,0)</f>
        <v>0</v>
      </c>
      <c r="BH110" s="181">
        <f>IF(N110="sníž. přenesená",J110,0)</f>
        <v>0</v>
      </c>
      <c r="BI110" s="181">
        <f>IF(N110="nulová",J110,0)</f>
        <v>0</v>
      </c>
      <c r="BJ110" s="90" t="s">
        <v>78</v>
      </c>
      <c r="BK110" s="181">
        <f>ROUND(I110*H110,2)</f>
        <v>0</v>
      </c>
      <c r="BL110" s="90" t="s">
        <v>121</v>
      </c>
      <c r="BM110" s="90" t="s">
        <v>168</v>
      </c>
    </row>
    <row r="111" spans="2:65" s="143" customFormat="1" ht="27">
      <c r="B111" s="100"/>
      <c r="D111" s="182" t="s">
        <v>122</v>
      </c>
      <c r="F111" s="183" t="s">
        <v>169</v>
      </c>
      <c r="L111" s="100"/>
      <c r="M111" s="184"/>
      <c r="N111" s="102"/>
      <c r="O111" s="102"/>
      <c r="P111" s="102"/>
      <c r="Q111" s="102"/>
      <c r="R111" s="102"/>
      <c r="S111" s="102"/>
      <c r="T111" s="185"/>
      <c r="AT111" s="90" t="s">
        <v>122</v>
      </c>
      <c r="AU111" s="90" t="s">
        <v>78</v>
      </c>
    </row>
    <row r="112" spans="2:65" s="143" customFormat="1" ht="16.5" customHeight="1">
      <c r="B112" s="100"/>
      <c r="C112" s="171" t="s">
        <v>132</v>
      </c>
      <c r="D112" s="171" t="s">
        <v>117</v>
      </c>
      <c r="E112" s="172" t="s">
        <v>170</v>
      </c>
      <c r="F112" s="173" t="s">
        <v>171</v>
      </c>
      <c r="G112" s="174" t="s">
        <v>120</v>
      </c>
      <c r="H112" s="175">
        <v>20</v>
      </c>
      <c r="I112" s="211"/>
      <c r="J112" s="176">
        <f>ROUND(I112*H112,2)</f>
        <v>0</v>
      </c>
      <c r="K112" s="173" t="s">
        <v>5</v>
      </c>
      <c r="L112" s="100"/>
      <c r="M112" s="177" t="s">
        <v>5</v>
      </c>
      <c r="N112" s="178" t="s">
        <v>41</v>
      </c>
      <c r="O112" s="102"/>
      <c r="P112" s="179">
        <f>O112*H112</f>
        <v>0</v>
      </c>
      <c r="Q112" s="179">
        <v>0</v>
      </c>
      <c r="R112" s="179">
        <f>Q112*H112</f>
        <v>0</v>
      </c>
      <c r="S112" s="179">
        <v>0</v>
      </c>
      <c r="T112" s="180">
        <f>S112*H112</f>
        <v>0</v>
      </c>
      <c r="AR112" s="90" t="s">
        <v>121</v>
      </c>
      <c r="AT112" s="90" t="s">
        <v>117</v>
      </c>
      <c r="AU112" s="90" t="s">
        <v>78</v>
      </c>
      <c r="AY112" s="90" t="s">
        <v>115</v>
      </c>
      <c r="BE112" s="181">
        <f>IF(N112="základní",J112,0)</f>
        <v>0</v>
      </c>
      <c r="BF112" s="181">
        <f>IF(N112="snížená",J112,0)</f>
        <v>0</v>
      </c>
      <c r="BG112" s="181">
        <f>IF(N112="zákl. přenesená",J112,0)</f>
        <v>0</v>
      </c>
      <c r="BH112" s="181">
        <f>IF(N112="sníž. přenesená",J112,0)</f>
        <v>0</v>
      </c>
      <c r="BI112" s="181">
        <f>IF(N112="nulová",J112,0)</f>
        <v>0</v>
      </c>
      <c r="BJ112" s="90" t="s">
        <v>78</v>
      </c>
      <c r="BK112" s="181">
        <f>ROUND(I112*H112,2)</f>
        <v>0</v>
      </c>
      <c r="BL112" s="90" t="s">
        <v>121</v>
      </c>
      <c r="BM112" s="90" t="s">
        <v>172</v>
      </c>
    </row>
    <row r="113" spans="2:65" s="143" customFormat="1" ht="27">
      <c r="B113" s="100"/>
      <c r="D113" s="182" t="s">
        <v>122</v>
      </c>
      <c r="F113" s="183" t="s">
        <v>173</v>
      </c>
      <c r="L113" s="100"/>
      <c r="M113" s="184"/>
      <c r="N113" s="102"/>
      <c r="O113" s="102"/>
      <c r="P113" s="102"/>
      <c r="Q113" s="102"/>
      <c r="R113" s="102"/>
      <c r="S113" s="102"/>
      <c r="T113" s="185"/>
      <c r="AT113" s="90" t="s">
        <v>122</v>
      </c>
      <c r="AU113" s="90" t="s">
        <v>78</v>
      </c>
    </row>
    <row r="114" spans="2:65" s="143" customFormat="1" ht="16.5" customHeight="1">
      <c r="B114" s="100"/>
      <c r="C114" s="171" t="s">
        <v>11</v>
      </c>
      <c r="D114" s="171" t="s">
        <v>117</v>
      </c>
      <c r="E114" s="172" t="s">
        <v>174</v>
      </c>
      <c r="F114" s="173" t="s">
        <v>175</v>
      </c>
      <c r="G114" s="174" t="s">
        <v>120</v>
      </c>
      <c r="H114" s="175">
        <v>11</v>
      </c>
      <c r="I114" s="211"/>
      <c r="J114" s="176">
        <f>ROUND(I114*H114,2)</f>
        <v>0</v>
      </c>
      <c r="K114" s="173" t="s">
        <v>5</v>
      </c>
      <c r="L114" s="100"/>
      <c r="M114" s="177" t="s">
        <v>5</v>
      </c>
      <c r="N114" s="178" t="s">
        <v>41</v>
      </c>
      <c r="O114" s="102"/>
      <c r="P114" s="179">
        <f>O114*H114</f>
        <v>0</v>
      </c>
      <c r="Q114" s="179">
        <v>0</v>
      </c>
      <c r="R114" s="179">
        <f>Q114*H114</f>
        <v>0</v>
      </c>
      <c r="S114" s="179">
        <v>0</v>
      </c>
      <c r="T114" s="180">
        <f>S114*H114</f>
        <v>0</v>
      </c>
      <c r="AR114" s="90" t="s">
        <v>121</v>
      </c>
      <c r="AT114" s="90" t="s">
        <v>117</v>
      </c>
      <c r="AU114" s="90" t="s">
        <v>78</v>
      </c>
      <c r="AY114" s="90" t="s">
        <v>115</v>
      </c>
      <c r="BE114" s="181">
        <f>IF(N114="základní",J114,0)</f>
        <v>0</v>
      </c>
      <c r="BF114" s="181">
        <f>IF(N114="snížená",J114,0)</f>
        <v>0</v>
      </c>
      <c r="BG114" s="181">
        <f>IF(N114="zákl. přenesená",J114,0)</f>
        <v>0</v>
      </c>
      <c r="BH114" s="181">
        <f>IF(N114="sníž. přenesená",J114,0)</f>
        <v>0</v>
      </c>
      <c r="BI114" s="181">
        <f>IF(N114="nulová",J114,0)</f>
        <v>0</v>
      </c>
      <c r="BJ114" s="90" t="s">
        <v>78</v>
      </c>
      <c r="BK114" s="181">
        <f>ROUND(I114*H114,2)</f>
        <v>0</v>
      </c>
      <c r="BL114" s="90" t="s">
        <v>121</v>
      </c>
      <c r="BM114" s="90" t="s">
        <v>176</v>
      </c>
    </row>
    <row r="115" spans="2:65" s="143" customFormat="1" ht="27">
      <c r="B115" s="100"/>
      <c r="D115" s="182" t="s">
        <v>122</v>
      </c>
      <c r="F115" s="183" t="s">
        <v>177</v>
      </c>
      <c r="L115" s="100"/>
      <c r="M115" s="184"/>
      <c r="N115" s="102"/>
      <c r="O115" s="102"/>
      <c r="P115" s="102"/>
      <c r="Q115" s="102"/>
      <c r="R115" s="102"/>
      <c r="S115" s="102"/>
      <c r="T115" s="185"/>
      <c r="AT115" s="90" t="s">
        <v>122</v>
      </c>
      <c r="AU115" s="90" t="s">
        <v>78</v>
      </c>
    </row>
    <row r="116" spans="2:65" s="143" customFormat="1" ht="25.5" customHeight="1">
      <c r="B116" s="100"/>
      <c r="C116" s="171" t="s">
        <v>140</v>
      </c>
      <c r="D116" s="171" t="s">
        <v>117</v>
      </c>
      <c r="E116" s="172" t="s">
        <v>178</v>
      </c>
      <c r="F116" s="173" t="s">
        <v>179</v>
      </c>
      <c r="G116" s="174" t="s">
        <v>120</v>
      </c>
      <c r="H116" s="175">
        <v>14</v>
      </c>
      <c r="I116" s="211"/>
      <c r="J116" s="176">
        <f>ROUND(I116*H116,2)</f>
        <v>0</v>
      </c>
      <c r="K116" s="173" t="s">
        <v>5</v>
      </c>
      <c r="L116" s="100"/>
      <c r="M116" s="177" t="s">
        <v>5</v>
      </c>
      <c r="N116" s="178" t="s">
        <v>41</v>
      </c>
      <c r="O116" s="102"/>
      <c r="P116" s="179">
        <f>O116*H116</f>
        <v>0</v>
      </c>
      <c r="Q116" s="179">
        <v>0</v>
      </c>
      <c r="R116" s="179">
        <f>Q116*H116</f>
        <v>0</v>
      </c>
      <c r="S116" s="179">
        <v>0</v>
      </c>
      <c r="T116" s="180">
        <f>S116*H116</f>
        <v>0</v>
      </c>
      <c r="AR116" s="90" t="s">
        <v>121</v>
      </c>
      <c r="AT116" s="90" t="s">
        <v>117</v>
      </c>
      <c r="AU116" s="90" t="s">
        <v>78</v>
      </c>
      <c r="AY116" s="90" t="s">
        <v>115</v>
      </c>
      <c r="BE116" s="181">
        <f>IF(N116="základní",J116,0)</f>
        <v>0</v>
      </c>
      <c r="BF116" s="181">
        <f>IF(N116="snížená",J116,0)</f>
        <v>0</v>
      </c>
      <c r="BG116" s="181">
        <f>IF(N116="zákl. přenesená",J116,0)</f>
        <v>0</v>
      </c>
      <c r="BH116" s="181">
        <f>IF(N116="sníž. přenesená",J116,0)</f>
        <v>0</v>
      </c>
      <c r="BI116" s="181">
        <f>IF(N116="nulová",J116,0)</f>
        <v>0</v>
      </c>
      <c r="BJ116" s="90" t="s">
        <v>78</v>
      </c>
      <c r="BK116" s="181">
        <f>ROUND(I116*H116,2)</f>
        <v>0</v>
      </c>
      <c r="BL116" s="90" t="s">
        <v>121</v>
      </c>
      <c r="BM116" s="90" t="s">
        <v>180</v>
      </c>
    </row>
    <row r="117" spans="2:65" s="143" customFormat="1" ht="27">
      <c r="B117" s="100"/>
      <c r="D117" s="182" t="s">
        <v>122</v>
      </c>
      <c r="F117" s="183" t="s">
        <v>181</v>
      </c>
      <c r="L117" s="100"/>
      <c r="M117" s="184"/>
      <c r="N117" s="102"/>
      <c r="O117" s="102"/>
      <c r="P117" s="102"/>
      <c r="Q117" s="102"/>
      <c r="R117" s="102"/>
      <c r="S117" s="102"/>
      <c r="T117" s="185"/>
      <c r="AT117" s="90" t="s">
        <v>122</v>
      </c>
      <c r="AU117" s="90" t="s">
        <v>78</v>
      </c>
    </row>
    <row r="118" spans="2:65" s="143" customFormat="1" ht="25.5" customHeight="1">
      <c r="B118" s="100"/>
      <c r="C118" s="171" t="s">
        <v>144</v>
      </c>
      <c r="D118" s="171" t="s">
        <v>117</v>
      </c>
      <c r="E118" s="172" t="s">
        <v>182</v>
      </c>
      <c r="F118" s="173" t="s">
        <v>183</v>
      </c>
      <c r="G118" s="174" t="s">
        <v>120</v>
      </c>
      <c r="H118" s="175">
        <v>4</v>
      </c>
      <c r="I118" s="211"/>
      <c r="J118" s="176">
        <f>ROUND(I118*H118,2)</f>
        <v>0</v>
      </c>
      <c r="K118" s="173" t="s">
        <v>5</v>
      </c>
      <c r="L118" s="100"/>
      <c r="M118" s="177" t="s">
        <v>5</v>
      </c>
      <c r="N118" s="178" t="s">
        <v>41</v>
      </c>
      <c r="O118" s="102"/>
      <c r="P118" s="179">
        <f>O118*H118</f>
        <v>0</v>
      </c>
      <c r="Q118" s="179">
        <v>0</v>
      </c>
      <c r="R118" s="179">
        <f>Q118*H118</f>
        <v>0</v>
      </c>
      <c r="S118" s="179">
        <v>0</v>
      </c>
      <c r="T118" s="180">
        <f>S118*H118</f>
        <v>0</v>
      </c>
      <c r="AR118" s="90" t="s">
        <v>121</v>
      </c>
      <c r="AT118" s="90" t="s">
        <v>117</v>
      </c>
      <c r="AU118" s="90" t="s">
        <v>78</v>
      </c>
      <c r="AY118" s="90" t="s">
        <v>115</v>
      </c>
      <c r="BE118" s="181">
        <f>IF(N118="základní",J118,0)</f>
        <v>0</v>
      </c>
      <c r="BF118" s="181">
        <f>IF(N118="snížená",J118,0)</f>
        <v>0</v>
      </c>
      <c r="BG118" s="181">
        <f>IF(N118="zákl. přenesená",J118,0)</f>
        <v>0</v>
      </c>
      <c r="BH118" s="181">
        <f>IF(N118="sníž. přenesená",J118,0)</f>
        <v>0</v>
      </c>
      <c r="BI118" s="181">
        <f>IF(N118="nulová",J118,0)</f>
        <v>0</v>
      </c>
      <c r="BJ118" s="90" t="s">
        <v>78</v>
      </c>
      <c r="BK118" s="181">
        <f>ROUND(I118*H118,2)</f>
        <v>0</v>
      </c>
      <c r="BL118" s="90" t="s">
        <v>121</v>
      </c>
      <c r="BM118" s="90" t="s">
        <v>184</v>
      </c>
    </row>
    <row r="119" spans="2:65" s="143" customFormat="1" ht="27">
      <c r="B119" s="100"/>
      <c r="D119" s="182" t="s">
        <v>122</v>
      </c>
      <c r="F119" s="183" t="s">
        <v>185</v>
      </c>
      <c r="L119" s="100"/>
      <c r="M119" s="184"/>
      <c r="N119" s="102"/>
      <c r="O119" s="102"/>
      <c r="P119" s="102"/>
      <c r="Q119" s="102"/>
      <c r="R119" s="102"/>
      <c r="S119" s="102"/>
      <c r="T119" s="185"/>
      <c r="AT119" s="90" t="s">
        <v>122</v>
      </c>
      <c r="AU119" s="90" t="s">
        <v>78</v>
      </c>
    </row>
    <row r="120" spans="2:65" s="143" customFormat="1" ht="25.5" customHeight="1">
      <c r="B120" s="100"/>
      <c r="C120" s="171" t="s">
        <v>147</v>
      </c>
      <c r="D120" s="171" t="s">
        <v>117</v>
      </c>
      <c r="E120" s="172" t="s">
        <v>186</v>
      </c>
      <c r="F120" s="173" t="s">
        <v>187</v>
      </c>
      <c r="G120" s="174" t="s">
        <v>120</v>
      </c>
      <c r="H120" s="175">
        <v>5</v>
      </c>
      <c r="I120" s="211"/>
      <c r="J120" s="176">
        <f>ROUND(I120*H120,2)</f>
        <v>0</v>
      </c>
      <c r="K120" s="173" t="s">
        <v>5</v>
      </c>
      <c r="L120" s="100"/>
      <c r="M120" s="177" t="s">
        <v>5</v>
      </c>
      <c r="N120" s="178" t="s">
        <v>41</v>
      </c>
      <c r="O120" s="102"/>
      <c r="P120" s="179">
        <f>O120*H120</f>
        <v>0</v>
      </c>
      <c r="Q120" s="179">
        <v>0</v>
      </c>
      <c r="R120" s="179">
        <f>Q120*H120</f>
        <v>0</v>
      </c>
      <c r="S120" s="179">
        <v>0</v>
      </c>
      <c r="T120" s="180">
        <f>S120*H120</f>
        <v>0</v>
      </c>
      <c r="AR120" s="90" t="s">
        <v>121</v>
      </c>
      <c r="AT120" s="90" t="s">
        <v>117</v>
      </c>
      <c r="AU120" s="90" t="s">
        <v>78</v>
      </c>
      <c r="AY120" s="90" t="s">
        <v>115</v>
      </c>
      <c r="BE120" s="181">
        <f>IF(N120="základní",J120,0)</f>
        <v>0</v>
      </c>
      <c r="BF120" s="181">
        <f>IF(N120="snížená",J120,0)</f>
        <v>0</v>
      </c>
      <c r="BG120" s="181">
        <f>IF(N120="zákl. přenesená",J120,0)</f>
        <v>0</v>
      </c>
      <c r="BH120" s="181">
        <f>IF(N120="sníž. přenesená",J120,0)</f>
        <v>0</v>
      </c>
      <c r="BI120" s="181">
        <f>IF(N120="nulová",J120,0)</f>
        <v>0</v>
      </c>
      <c r="BJ120" s="90" t="s">
        <v>78</v>
      </c>
      <c r="BK120" s="181">
        <f>ROUND(I120*H120,2)</f>
        <v>0</v>
      </c>
      <c r="BL120" s="90" t="s">
        <v>121</v>
      </c>
      <c r="BM120" s="90" t="s">
        <v>188</v>
      </c>
    </row>
    <row r="121" spans="2:65" s="143" customFormat="1" ht="27">
      <c r="B121" s="100"/>
      <c r="D121" s="182" t="s">
        <v>122</v>
      </c>
      <c r="F121" s="183" t="s">
        <v>189</v>
      </c>
      <c r="L121" s="100"/>
      <c r="M121" s="184"/>
      <c r="N121" s="102"/>
      <c r="O121" s="102"/>
      <c r="P121" s="102"/>
      <c r="Q121" s="102"/>
      <c r="R121" s="102"/>
      <c r="S121" s="102"/>
      <c r="T121" s="185"/>
      <c r="AT121" s="90" t="s">
        <v>122</v>
      </c>
      <c r="AU121" s="90" t="s">
        <v>78</v>
      </c>
    </row>
    <row r="122" spans="2:65" s="143" customFormat="1" ht="25.5" customHeight="1">
      <c r="B122" s="100"/>
      <c r="C122" s="171" t="s">
        <v>190</v>
      </c>
      <c r="D122" s="171" t="s">
        <v>117</v>
      </c>
      <c r="E122" s="172" t="s">
        <v>191</v>
      </c>
      <c r="F122" s="173" t="s">
        <v>192</v>
      </c>
      <c r="G122" s="174" t="s">
        <v>120</v>
      </c>
      <c r="H122" s="175">
        <v>6</v>
      </c>
      <c r="I122" s="211"/>
      <c r="J122" s="176">
        <f>ROUND(I122*H122,2)</f>
        <v>0</v>
      </c>
      <c r="K122" s="173" t="s">
        <v>5</v>
      </c>
      <c r="L122" s="100"/>
      <c r="M122" s="177" t="s">
        <v>5</v>
      </c>
      <c r="N122" s="178" t="s">
        <v>41</v>
      </c>
      <c r="O122" s="102"/>
      <c r="P122" s="179">
        <f>O122*H122</f>
        <v>0</v>
      </c>
      <c r="Q122" s="179">
        <v>0</v>
      </c>
      <c r="R122" s="179">
        <f>Q122*H122</f>
        <v>0</v>
      </c>
      <c r="S122" s="179">
        <v>0</v>
      </c>
      <c r="T122" s="180">
        <f>S122*H122</f>
        <v>0</v>
      </c>
      <c r="AR122" s="90" t="s">
        <v>121</v>
      </c>
      <c r="AT122" s="90" t="s">
        <v>117</v>
      </c>
      <c r="AU122" s="90" t="s">
        <v>78</v>
      </c>
      <c r="AY122" s="90" t="s">
        <v>115</v>
      </c>
      <c r="BE122" s="181">
        <f>IF(N122="základní",J122,0)</f>
        <v>0</v>
      </c>
      <c r="BF122" s="181">
        <f>IF(N122="snížená",J122,0)</f>
        <v>0</v>
      </c>
      <c r="BG122" s="181">
        <f>IF(N122="zákl. přenesená",J122,0)</f>
        <v>0</v>
      </c>
      <c r="BH122" s="181">
        <f>IF(N122="sníž. přenesená",J122,0)</f>
        <v>0</v>
      </c>
      <c r="BI122" s="181">
        <f>IF(N122="nulová",J122,0)</f>
        <v>0</v>
      </c>
      <c r="BJ122" s="90" t="s">
        <v>78</v>
      </c>
      <c r="BK122" s="181">
        <f>ROUND(I122*H122,2)</f>
        <v>0</v>
      </c>
      <c r="BL122" s="90" t="s">
        <v>121</v>
      </c>
      <c r="BM122" s="90" t="s">
        <v>193</v>
      </c>
    </row>
    <row r="123" spans="2:65" s="143" customFormat="1" ht="27">
      <c r="B123" s="100"/>
      <c r="D123" s="182" t="s">
        <v>122</v>
      </c>
      <c r="F123" s="183" t="s">
        <v>194</v>
      </c>
      <c r="L123" s="100"/>
      <c r="M123" s="184"/>
      <c r="N123" s="102"/>
      <c r="O123" s="102"/>
      <c r="P123" s="102"/>
      <c r="Q123" s="102"/>
      <c r="R123" s="102"/>
      <c r="S123" s="102"/>
      <c r="T123" s="185"/>
      <c r="AT123" s="90" t="s">
        <v>122</v>
      </c>
      <c r="AU123" s="90" t="s">
        <v>78</v>
      </c>
    </row>
    <row r="124" spans="2:65" s="143" customFormat="1" ht="25.5" customHeight="1">
      <c r="B124" s="100"/>
      <c r="C124" s="171" t="s">
        <v>157</v>
      </c>
      <c r="D124" s="171" t="s">
        <v>117</v>
      </c>
      <c r="E124" s="172" t="s">
        <v>195</v>
      </c>
      <c r="F124" s="173" t="s">
        <v>196</v>
      </c>
      <c r="G124" s="174" t="s">
        <v>120</v>
      </c>
      <c r="H124" s="175">
        <v>41</v>
      </c>
      <c r="I124" s="211"/>
      <c r="J124" s="176">
        <f>ROUND(I124*H124,2)</f>
        <v>0</v>
      </c>
      <c r="K124" s="173" t="s">
        <v>5</v>
      </c>
      <c r="L124" s="100"/>
      <c r="M124" s="177" t="s">
        <v>5</v>
      </c>
      <c r="N124" s="178" t="s">
        <v>41</v>
      </c>
      <c r="O124" s="102"/>
      <c r="P124" s="179">
        <f>O124*H124</f>
        <v>0</v>
      </c>
      <c r="Q124" s="179">
        <v>0</v>
      </c>
      <c r="R124" s="179">
        <f>Q124*H124</f>
        <v>0</v>
      </c>
      <c r="S124" s="179">
        <v>0</v>
      </c>
      <c r="T124" s="180">
        <f>S124*H124</f>
        <v>0</v>
      </c>
      <c r="AR124" s="90" t="s">
        <v>121</v>
      </c>
      <c r="AT124" s="90" t="s">
        <v>117</v>
      </c>
      <c r="AU124" s="90" t="s">
        <v>78</v>
      </c>
      <c r="AY124" s="90" t="s">
        <v>115</v>
      </c>
      <c r="BE124" s="181">
        <f>IF(N124="základní",J124,0)</f>
        <v>0</v>
      </c>
      <c r="BF124" s="181">
        <f>IF(N124="snížená",J124,0)</f>
        <v>0</v>
      </c>
      <c r="BG124" s="181">
        <f>IF(N124="zákl. přenesená",J124,0)</f>
        <v>0</v>
      </c>
      <c r="BH124" s="181">
        <f>IF(N124="sníž. přenesená",J124,0)</f>
        <v>0</v>
      </c>
      <c r="BI124" s="181">
        <f>IF(N124="nulová",J124,0)</f>
        <v>0</v>
      </c>
      <c r="BJ124" s="90" t="s">
        <v>78</v>
      </c>
      <c r="BK124" s="181">
        <f>ROUND(I124*H124,2)</f>
        <v>0</v>
      </c>
      <c r="BL124" s="90" t="s">
        <v>121</v>
      </c>
      <c r="BM124" s="90" t="s">
        <v>197</v>
      </c>
    </row>
    <row r="125" spans="2:65" s="143" customFormat="1" ht="27">
      <c r="B125" s="100"/>
      <c r="D125" s="182" t="s">
        <v>122</v>
      </c>
      <c r="F125" s="183" t="s">
        <v>198</v>
      </c>
      <c r="L125" s="100"/>
      <c r="M125" s="184"/>
      <c r="N125" s="102"/>
      <c r="O125" s="102"/>
      <c r="P125" s="102"/>
      <c r="Q125" s="102"/>
      <c r="R125" s="102"/>
      <c r="S125" s="102"/>
      <c r="T125" s="185"/>
      <c r="AT125" s="90" t="s">
        <v>122</v>
      </c>
      <c r="AU125" s="90" t="s">
        <v>78</v>
      </c>
    </row>
    <row r="126" spans="2:65" s="143" customFormat="1" ht="25.5" customHeight="1">
      <c r="B126" s="100"/>
      <c r="C126" s="171" t="s">
        <v>10</v>
      </c>
      <c r="D126" s="171" t="s">
        <v>117</v>
      </c>
      <c r="E126" s="172" t="s">
        <v>199</v>
      </c>
      <c r="F126" s="173" t="s">
        <v>200</v>
      </c>
      <c r="G126" s="174" t="s">
        <v>120</v>
      </c>
      <c r="H126" s="175">
        <v>36</v>
      </c>
      <c r="I126" s="211"/>
      <c r="J126" s="176">
        <f>ROUND(I126*H126,2)</f>
        <v>0</v>
      </c>
      <c r="K126" s="173" t="s">
        <v>5</v>
      </c>
      <c r="L126" s="100"/>
      <c r="M126" s="177" t="s">
        <v>5</v>
      </c>
      <c r="N126" s="178" t="s">
        <v>41</v>
      </c>
      <c r="O126" s="102"/>
      <c r="P126" s="179">
        <f>O126*H126</f>
        <v>0</v>
      </c>
      <c r="Q126" s="179">
        <v>0</v>
      </c>
      <c r="R126" s="179">
        <f>Q126*H126</f>
        <v>0</v>
      </c>
      <c r="S126" s="179">
        <v>0</v>
      </c>
      <c r="T126" s="180">
        <f>S126*H126</f>
        <v>0</v>
      </c>
      <c r="AR126" s="90" t="s">
        <v>121</v>
      </c>
      <c r="AT126" s="90" t="s">
        <v>117</v>
      </c>
      <c r="AU126" s="90" t="s">
        <v>78</v>
      </c>
      <c r="AY126" s="90" t="s">
        <v>115</v>
      </c>
      <c r="BE126" s="181">
        <f>IF(N126="základní",J126,0)</f>
        <v>0</v>
      </c>
      <c r="BF126" s="181">
        <f>IF(N126="snížená",J126,0)</f>
        <v>0</v>
      </c>
      <c r="BG126" s="181">
        <f>IF(N126="zákl. přenesená",J126,0)</f>
        <v>0</v>
      </c>
      <c r="BH126" s="181">
        <f>IF(N126="sníž. přenesená",J126,0)</f>
        <v>0</v>
      </c>
      <c r="BI126" s="181">
        <f>IF(N126="nulová",J126,0)</f>
        <v>0</v>
      </c>
      <c r="BJ126" s="90" t="s">
        <v>78</v>
      </c>
      <c r="BK126" s="181">
        <f>ROUND(I126*H126,2)</f>
        <v>0</v>
      </c>
      <c r="BL126" s="90" t="s">
        <v>121</v>
      </c>
      <c r="BM126" s="90" t="s">
        <v>201</v>
      </c>
    </row>
    <row r="127" spans="2:65" s="143" customFormat="1" ht="27">
      <c r="B127" s="100"/>
      <c r="D127" s="182" t="s">
        <v>122</v>
      </c>
      <c r="F127" s="183" t="s">
        <v>202</v>
      </c>
      <c r="L127" s="100"/>
      <c r="M127" s="184"/>
      <c r="N127" s="102"/>
      <c r="O127" s="102"/>
      <c r="P127" s="102"/>
      <c r="Q127" s="102"/>
      <c r="R127" s="102"/>
      <c r="S127" s="102"/>
      <c r="T127" s="185"/>
      <c r="AT127" s="90" t="s">
        <v>122</v>
      </c>
      <c r="AU127" s="90" t="s">
        <v>78</v>
      </c>
    </row>
    <row r="128" spans="2:65" s="143" customFormat="1" ht="25.5" customHeight="1">
      <c r="B128" s="100"/>
      <c r="C128" s="171" t="s">
        <v>161</v>
      </c>
      <c r="D128" s="171" t="s">
        <v>117</v>
      </c>
      <c r="E128" s="172" t="s">
        <v>203</v>
      </c>
      <c r="F128" s="173" t="s">
        <v>204</v>
      </c>
      <c r="G128" s="174" t="s">
        <v>120</v>
      </c>
      <c r="H128" s="175">
        <v>13</v>
      </c>
      <c r="I128" s="211"/>
      <c r="J128" s="176">
        <f>ROUND(I128*H128,2)</f>
        <v>0</v>
      </c>
      <c r="K128" s="173" t="s">
        <v>5</v>
      </c>
      <c r="L128" s="100"/>
      <c r="M128" s="177" t="s">
        <v>5</v>
      </c>
      <c r="N128" s="178" t="s">
        <v>41</v>
      </c>
      <c r="O128" s="102"/>
      <c r="P128" s="179">
        <f>O128*H128</f>
        <v>0</v>
      </c>
      <c r="Q128" s="179">
        <v>0</v>
      </c>
      <c r="R128" s="179">
        <f>Q128*H128</f>
        <v>0</v>
      </c>
      <c r="S128" s="179">
        <v>0</v>
      </c>
      <c r="T128" s="180">
        <f>S128*H128</f>
        <v>0</v>
      </c>
      <c r="AR128" s="90" t="s">
        <v>121</v>
      </c>
      <c r="AT128" s="90" t="s">
        <v>117</v>
      </c>
      <c r="AU128" s="90" t="s">
        <v>78</v>
      </c>
      <c r="AY128" s="90" t="s">
        <v>115</v>
      </c>
      <c r="BE128" s="181">
        <f>IF(N128="základní",J128,0)</f>
        <v>0</v>
      </c>
      <c r="BF128" s="181">
        <f>IF(N128="snížená",J128,0)</f>
        <v>0</v>
      </c>
      <c r="BG128" s="181">
        <f>IF(N128="zákl. přenesená",J128,0)</f>
        <v>0</v>
      </c>
      <c r="BH128" s="181">
        <f>IF(N128="sníž. přenesená",J128,0)</f>
        <v>0</v>
      </c>
      <c r="BI128" s="181">
        <f>IF(N128="nulová",J128,0)</f>
        <v>0</v>
      </c>
      <c r="BJ128" s="90" t="s">
        <v>78</v>
      </c>
      <c r="BK128" s="181">
        <f>ROUND(I128*H128,2)</f>
        <v>0</v>
      </c>
      <c r="BL128" s="90" t="s">
        <v>121</v>
      </c>
      <c r="BM128" s="90" t="s">
        <v>205</v>
      </c>
    </row>
    <row r="129" spans="2:65" s="143" customFormat="1" ht="27">
      <c r="B129" s="100"/>
      <c r="D129" s="182" t="s">
        <v>122</v>
      </c>
      <c r="F129" s="183" t="s">
        <v>206</v>
      </c>
      <c r="L129" s="100"/>
      <c r="M129" s="184"/>
      <c r="N129" s="102"/>
      <c r="O129" s="102"/>
      <c r="P129" s="102"/>
      <c r="Q129" s="102"/>
      <c r="R129" s="102"/>
      <c r="S129" s="102"/>
      <c r="T129" s="185"/>
      <c r="AT129" s="90" t="s">
        <v>122</v>
      </c>
      <c r="AU129" s="90" t="s">
        <v>78</v>
      </c>
    </row>
    <row r="130" spans="2:65" s="143" customFormat="1" ht="16.5" customHeight="1">
      <c r="B130" s="100"/>
      <c r="C130" s="171" t="s">
        <v>207</v>
      </c>
      <c r="D130" s="171" t="s">
        <v>117</v>
      </c>
      <c r="E130" s="172" t="s">
        <v>208</v>
      </c>
      <c r="F130" s="173" t="s">
        <v>209</v>
      </c>
      <c r="G130" s="174" t="s">
        <v>120</v>
      </c>
      <c r="H130" s="175">
        <v>33</v>
      </c>
      <c r="I130" s="211"/>
      <c r="J130" s="176">
        <f>ROUND(I130*H130,2)</f>
        <v>0</v>
      </c>
      <c r="K130" s="173" t="s">
        <v>5</v>
      </c>
      <c r="L130" s="100"/>
      <c r="M130" s="177" t="s">
        <v>5</v>
      </c>
      <c r="N130" s="178" t="s">
        <v>41</v>
      </c>
      <c r="O130" s="102"/>
      <c r="P130" s="179">
        <f>O130*H130</f>
        <v>0</v>
      </c>
      <c r="Q130" s="179">
        <v>0</v>
      </c>
      <c r="R130" s="179">
        <f>Q130*H130</f>
        <v>0</v>
      </c>
      <c r="S130" s="179">
        <v>0</v>
      </c>
      <c r="T130" s="180">
        <f>S130*H130</f>
        <v>0</v>
      </c>
      <c r="AR130" s="90" t="s">
        <v>121</v>
      </c>
      <c r="AT130" s="90" t="s">
        <v>117</v>
      </c>
      <c r="AU130" s="90" t="s">
        <v>78</v>
      </c>
      <c r="AY130" s="90" t="s">
        <v>115</v>
      </c>
      <c r="BE130" s="181">
        <f>IF(N130="základní",J130,0)</f>
        <v>0</v>
      </c>
      <c r="BF130" s="181">
        <f>IF(N130="snížená",J130,0)</f>
        <v>0</v>
      </c>
      <c r="BG130" s="181">
        <f>IF(N130="zákl. přenesená",J130,0)</f>
        <v>0</v>
      </c>
      <c r="BH130" s="181">
        <f>IF(N130="sníž. přenesená",J130,0)</f>
        <v>0</v>
      </c>
      <c r="BI130" s="181">
        <f>IF(N130="nulová",J130,0)</f>
        <v>0</v>
      </c>
      <c r="BJ130" s="90" t="s">
        <v>78</v>
      </c>
      <c r="BK130" s="181">
        <f>ROUND(I130*H130,2)</f>
        <v>0</v>
      </c>
      <c r="BL130" s="90" t="s">
        <v>121</v>
      </c>
      <c r="BM130" s="90" t="s">
        <v>210</v>
      </c>
    </row>
    <row r="131" spans="2:65" s="143" customFormat="1" ht="27">
      <c r="B131" s="100"/>
      <c r="D131" s="182" t="s">
        <v>122</v>
      </c>
      <c r="F131" s="183" t="s">
        <v>211</v>
      </c>
      <c r="L131" s="100"/>
      <c r="M131" s="184"/>
      <c r="N131" s="102"/>
      <c r="O131" s="102"/>
      <c r="P131" s="102"/>
      <c r="Q131" s="102"/>
      <c r="R131" s="102"/>
      <c r="S131" s="102"/>
      <c r="T131" s="185"/>
      <c r="AT131" s="90" t="s">
        <v>122</v>
      </c>
      <c r="AU131" s="90" t="s">
        <v>78</v>
      </c>
    </row>
    <row r="132" spans="2:65" s="143" customFormat="1" ht="16.5" customHeight="1">
      <c r="B132" s="100"/>
      <c r="C132" s="171" t="s">
        <v>165</v>
      </c>
      <c r="D132" s="171" t="s">
        <v>117</v>
      </c>
      <c r="E132" s="172" t="s">
        <v>212</v>
      </c>
      <c r="F132" s="173" t="s">
        <v>213</v>
      </c>
      <c r="G132" s="174" t="s">
        <v>120</v>
      </c>
      <c r="H132" s="175">
        <v>1</v>
      </c>
      <c r="I132" s="211"/>
      <c r="J132" s="176">
        <f>ROUND(I132*H132,2)</f>
        <v>0</v>
      </c>
      <c r="K132" s="173" t="s">
        <v>5</v>
      </c>
      <c r="L132" s="100"/>
      <c r="M132" s="177" t="s">
        <v>5</v>
      </c>
      <c r="N132" s="178" t="s">
        <v>41</v>
      </c>
      <c r="O132" s="102"/>
      <c r="P132" s="179">
        <f>O132*H132</f>
        <v>0</v>
      </c>
      <c r="Q132" s="179">
        <v>0</v>
      </c>
      <c r="R132" s="179">
        <f>Q132*H132</f>
        <v>0</v>
      </c>
      <c r="S132" s="179">
        <v>0</v>
      </c>
      <c r="T132" s="180">
        <f>S132*H132</f>
        <v>0</v>
      </c>
      <c r="AR132" s="90" t="s">
        <v>121</v>
      </c>
      <c r="AT132" s="90" t="s">
        <v>117</v>
      </c>
      <c r="AU132" s="90" t="s">
        <v>78</v>
      </c>
      <c r="AY132" s="90" t="s">
        <v>115</v>
      </c>
      <c r="BE132" s="181">
        <f>IF(N132="základní",J132,0)</f>
        <v>0</v>
      </c>
      <c r="BF132" s="181">
        <f>IF(N132="snížená",J132,0)</f>
        <v>0</v>
      </c>
      <c r="BG132" s="181">
        <f>IF(N132="zákl. přenesená",J132,0)</f>
        <v>0</v>
      </c>
      <c r="BH132" s="181">
        <f>IF(N132="sníž. přenesená",J132,0)</f>
        <v>0</v>
      </c>
      <c r="BI132" s="181">
        <f>IF(N132="nulová",J132,0)</f>
        <v>0</v>
      </c>
      <c r="BJ132" s="90" t="s">
        <v>78</v>
      </c>
      <c r="BK132" s="181">
        <f>ROUND(I132*H132,2)</f>
        <v>0</v>
      </c>
      <c r="BL132" s="90" t="s">
        <v>121</v>
      </c>
      <c r="BM132" s="90" t="s">
        <v>214</v>
      </c>
    </row>
    <row r="133" spans="2:65" s="143" customFormat="1" ht="27">
      <c r="B133" s="100"/>
      <c r="D133" s="182" t="s">
        <v>122</v>
      </c>
      <c r="F133" s="183" t="s">
        <v>215</v>
      </c>
      <c r="L133" s="100"/>
      <c r="M133" s="184"/>
      <c r="N133" s="102"/>
      <c r="O133" s="102"/>
      <c r="P133" s="102"/>
      <c r="Q133" s="102"/>
      <c r="R133" s="102"/>
      <c r="S133" s="102"/>
      <c r="T133" s="185"/>
      <c r="AT133" s="90" t="s">
        <v>122</v>
      </c>
      <c r="AU133" s="90" t="s">
        <v>78</v>
      </c>
    </row>
    <row r="134" spans="2:65" s="143" customFormat="1" ht="16.5" customHeight="1">
      <c r="B134" s="100"/>
      <c r="C134" s="171" t="s">
        <v>216</v>
      </c>
      <c r="D134" s="171" t="s">
        <v>117</v>
      </c>
      <c r="E134" s="172" t="s">
        <v>117</v>
      </c>
      <c r="F134" s="173" t="s">
        <v>217</v>
      </c>
      <c r="G134" s="174" t="s">
        <v>120</v>
      </c>
      <c r="H134" s="175">
        <v>12</v>
      </c>
      <c r="I134" s="211"/>
      <c r="J134" s="176">
        <f>ROUND(I134*H134,2)</f>
        <v>0</v>
      </c>
      <c r="K134" s="173" t="s">
        <v>5</v>
      </c>
      <c r="L134" s="100"/>
      <c r="M134" s="177" t="s">
        <v>5</v>
      </c>
      <c r="N134" s="178" t="s">
        <v>41</v>
      </c>
      <c r="O134" s="102"/>
      <c r="P134" s="179">
        <f>O134*H134</f>
        <v>0</v>
      </c>
      <c r="Q134" s="179">
        <v>0</v>
      </c>
      <c r="R134" s="179">
        <f>Q134*H134</f>
        <v>0</v>
      </c>
      <c r="S134" s="179">
        <v>0</v>
      </c>
      <c r="T134" s="180">
        <f>S134*H134</f>
        <v>0</v>
      </c>
      <c r="AR134" s="90" t="s">
        <v>121</v>
      </c>
      <c r="AT134" s="90" t="s">
        <v>117</v>
      </c>
      <c r="AU134" s="90" t="s">
        <v>78</v>
      </c>
      <c r="AY134" s="90" t="s">
        <v>115</v>
      </c>
      <c r="BE134" s="181">
        <f>IF(N134="základní",J134,0)</f>
        <v>0</v>
      </c>
      <c r="BF134" s="181">
        <f>IF(N134="snížená",J134,0)</f>
        <v>0</v>
      </c>
      <c r="BG134" s="181">
        <f>IF(N134="zákl. přenesená",J134,0)</f>
        <v>0</v>
      </c>
      <c r="BH134" s="181">
        <f>IF(N134="sníž. přenesená",J134,0)</f>
        <v>0</v>
      </c>
      <c r="BI134" s="181">
        <f>IF(N134="nulová",J134,0)</f>
        <v>0</v>
      </c>
      <c r="BJ134" s="90" t="s">
        <v>78</v>
      </c>
      <c r="BK134" s="181">
        <f>ROUND(I134*H134,2)</f>
        <v>0</v>
      </c>
      <c r="BL134" s="90" t="s">
        <v>121</v>
      </c>
      <c r="BM134" s="90" t="s">
        <v>218</v>
      </c>
    </row>
    <row r="135" spans="2:65" s="143" customFormat="1" ht="27">
      <c r="B135" s="100"/>
      <c r="D135" s="182" t="s">
        <v>122</v>
      </c>
      <c r="F135" s="183" t="s">
        <v>219</v>
      </c>
      <c r="L135" s="100"/>
      <c r="M135" s="184"/>
      <c r="N135" s="102"/>
      <c r="O135" s="102"/>
      <c r="P135" s="102"/>
      <c r="Q135" s="102"/>
      <c r="R135" s="102"/>
      <c r="S135" s="102"/>
      <c r="T135" s="185"/>
      <c r="AT135" s="90" t="s">
        <v>122</v>
      </c>
      <c r="AU135" s="90" t="s">
        <v>78</v>
      </c>
    </row>
    <row r="136" spans="2:65" s="143" customFormat="1" ht="25.5" customHeight="1">
      <c r="B136" s="100"/>
      <c r="C136" s="171" t="s">
        <v>168</v>
      </c>
      <c r="D136" s="171" t="s">
        <v>117</v>
      </c>
      <c r="E136" s="172" t="s">
        <v>220</v>
      </c>
      <c r="F136" s="173" t="s">
        <v>221</v>
      </c>
      <c r="G136" s="174" t="s">
        <v>120</v>
      </c>
      <c r="H136" s="175">
        <v>29</v>
      </c>
      <c r="I136" s="211"/>
      <c r="J136" s="176">
        <f>ROUND(I136*H136,2)</f>
        <v>0</v>
      </c>
      <c r="K136" s="173" t="s">
        <v>5</v>
      </c>
      <c r="L136" s="100"/>
      <c r="M136" s="177" t="s">
        <v>5</v>
      </c>
      <c r="N136" s="178" t="s">
        <v>41</v>
      </c>
      <c r="O136" s="102"/>
      <c r="P136" s="179">
        <f>O136*H136</f>
        <v>0</v>
      </c>
      <c r="Q136" s="179">
        <v>0</v>
      </c>
      <c r="R136" s="179">
        <f>Q136*H136</f>
        <v>0</v>
      </c>
      <c r="S136" s="179">
        <v>0</v>
      </c>
      <c r="T136" s="180">
        <f>S136*H136</f>
        <v>0</v>
      </c>
      <c r="AR136" s="90" t="s">
        <v>121</v>
      </c>
      <c r="AT136" s="90" t="s">
        <v>117</v>
      </c>
      <c r="AU136" s="90" t="s">
        <v>78</v>
      </c>
      <c r="AY136" s="90" t="s">
        <v>115</v>
      </c>
      <c r="BE136" s="181">
        <f>IF(N136="základní",J136,0)</f>
        <v>0</v>
      </c>
      <c r="BF136" s="181">
        <f>IF(N136="snížená",J136,0)</f>
        <v>0</v>
      </c>
      <c r="BG136" s="181">
        <f>IF(N136="zákl. přenesená",J136,0)</f>
        <v>0</v>
      </c>
      <c r="BH136" s="181">
        <f>IF(N136="sníž. přenesená",J136,0)</f>
        <v>0</v>
      </c>
      <c r="BI136" s="181">
        <f>IF(N136="nulová",J136,0)</f>
        <v>0</v>
      </c>
      <c r="BJ136" s="90" t="s">
        <v>78</v>
      </c>
      <c r="BK136" s="181">
        <f>ROUND(I136*H136,2)</f>
        <v>0</v>
      </c>
      <c r="BL136" s="90" t="s">
        <v>121</v>
      </c>
      <c r="BM136" s="90" t="s">
        <v>222</v>
      </c>
    </row>
    <row r="137" spans="2:65" s="143" customFormat="1" ht="27">
      <c r="B137" s="100"/>
      <c r="D137" s="182" t="s">
        <v>122</v>
      </c>
      <c r="F137" s="183" t="s">
        <v>223</v>
      </c>
      <c r="L137" s="100"/>
      <c r="M137" s="184"/>
      <c r="N137" s="102"/>
      <c r="O137" s="102"/>
      <c r="P137" s="102"/>
      <c r="Q137" s="102"/>
      <c r="R137" s="102"/>
      <c r="S137" s="102"/>
      <c r="T137" s="185"/>
      <c r="AT137" s="90" t="s">
        <v>122</v>
      </c>
      <c r="AU137" s="90" t="s">
        <v>78</v>
      </c>
    </row>
    <row r="138" spans="2:65" s="143" customFormat="1" ht="25.5" customHeight="1">
      <c r="B138" s="100"/>
      <c r="C138" s="171" t="s">
        <v>224</v>
      </c>
      <c r="D138" s="171" t="s">
        <v>117</v>
      </c>
      <c r="E138" s="172" t="s">
        <v>225</v>
      </c>
      <c r="F138" s="173" t="s">
        <v>226</v>
      </c>
      <c r="G138" s="174" t="s">
        <v>120</v>
      </c>
      <c r="H138" s="175">
        <v>7</v>
      </c>
      <c r="I138" s="211"/>
      <c r="J138" s="176">
        <f>ROUND(I138*H138,2)</f>
        <v>0</v>
      </c>
      <c r="K138" s="173" t="s">
        <v>5</v>
      </c>
      <c r="L138" s="100"/>
      <c r="M138" s="177" t="s">
        <v>5</v>
      </c>
      <c r="N138" s="178" t="s">
        <v>41</v>
      </c>
      <c r="O138" s="102"/>
      <c r="P138" s="179">
        <f>O138*H138</f>
        <v>0</v>
      </c>
      <c r="Q138" s="179">
        <v>0</v>
      </c>
      <c r="R138" s="179">
        <f>Q138*H138</f>
        <v>0</v>
      </c>
      <c r="S138" s="179">
        <v>0</v>
      </c>
      <c r="T138" s="180">
        <f>S138*H138</f>
        <v>0</v>
      </c>
      <c r="AR138" s="90" t="s">
        <v>121</v>
      </c>
      <c r="AT138" s="90" t="s">
        <v>117</v>
      </c>
      <c r="AU138" s="90" t="s">
        <v>78</v>
      </c>
      <c r="AY138" s="90" t="s">
        <v>115</v>
      </c>
      <c r="BE138" s="181">
        <f>IF(N138="základní",J138,0)</f>
        <v>0</v>
      </c>
      <c r="BF138" s="181">
        <f>IF(N138="snížená",J138,0)</f>
        <v>0</v>
      </c>
      <c r="BG138" s="181">
        <f>IF(N138="zákl. přenesená",J138,0)</f>
        <v>0</v>
      </c>
      <c r="BH138" s="181">
        <f>IF(N138="sníž. přenesená",J138,0)</f>
        <v>0</v>
      </c>
      <c r="BI138" s="181">
        <f>IF(N138="nulová",J138,0)</f>
        <v>0</v>
      </c>
      <c r="BJ138" s="90" t="s">
        <v>78</v>
      </c>
      <c r="BK138" s="181">
        <f>ROUND(I138*H138,2)</f>
        <v>0</v>
      </c>
      <c r="BL138" s="90" t="s">
        <v>121</v>
      </c>
      <c r="BM138" s="90" t="s">
        <v>227</v>
      </c>
    </row>
    <row r="139" spans="2:65" s="143" customFormat="1" ht="27">
      <c r="B139" s="100"/>
      <c r="D139" s="182" t="s">
        <v>122</v>
      </c>
      <c r="F139" s="183" t="s">
        <v>228</v>
      </c>
      <c r="L139" s="100"/>
      <c r="M139" s="184"/>
      <c r="N139" s="102"/>
      <c r="O139" s="102"/>
      <c r="P139" s="102"/>
      <c r="Q139" s="102"/>
      <c r="R139" s="102"/>
      <c r="S139" s="102"/>
      <c r="T139" s="185"/>
      <c r="AT139" s="90" t="s">
        <v>122</v>
      </c>
      <c r="AU139" s="90" t="s">
        <v>78</v>
      </c>
    </row>
    <row r="140" spans="2:65" s="143" customFormat="1" ht="16.5" customHeight="1">
      <c r="B140" s="100"/>
      <c r="C140" s="171" t="s">
        <v>172</v>
      </c>
      <c r="D140" s="171" t="s">
        <v>117</v>
      </c>
      <c r="E140" s="172" t="s">
        <v>10</v>
      </c>
      <c r="F140" s="173" t="s">
        <v>229</v>
      </c>
      <c r="G140" s="174" t="s">
        <v>230</v>
      </c>
      <c r="H140" s="175">
        <v>6</v>
      </c>
      <c r="I140" s="211"/>
      <c r="J140" s="176">
        <f>ROUND(I140*H140,2)</f>
        <v>0</v>
      </c>
      <c r="K140" s="173" t="s">
        <v>5</v>
      </c>
      <c r="L140" s="100"/>
      <c r="M140" s="177" t="s">
        <v>5</v>
      </c>
      <c r="N140" s="178" t="s">
        <v>41</v>
      </c>
      <c r="O140" s="102"/>
      <c r="P140" s="179">
        <f>O140*H140</f>
        <v>0</v>
      </c>
      <c r="Q140" s="179">
        <v>0</v>
      </c>
      <c r="R140" s="179">
        <f>Q140*H140</f>
        <v>0</v>
      </c>
      <c r="S140" s="179">
        <v>0</v>
      </c>
      <c r="T140" s="180">
        <f>S140*H140</f>
        <v>0</v>
      </c>
      <c r="AR140" s="90" t="s">
        <v>121</v>
      </c>
      <c r="AT140" s="90" t="s">
        <v>117</v>
      </c>
      <c r="AU140" s="90" t="s">
        <v>78</v>
      </c>
      <c r="AY140" s="90" t="s">
        <v>115</v>
      </c>
      <c r="BE140" s="181">
        <f>IF(N140="základní",J140,0)</f>
        <v>0</v>
      </c>
      <c r="BF140" s="181">
        <f>IF(N140="snížená",J140,0)</f>
        <v>0</v>
      </c>
      <c r="BG140" s="181">
        <f>IF(N140="zákl. přenesená",J140,0)</f>
        <v>0</v>
      </c>
      <c r="BH140" s="181">
        <f>IF(N140="sníž. přenesená",J140,0)</f>
        <v>0</v>
      </c>
      <c r="BI140" s="181">
        <f>IF(N140="nulová",J140,0)</f>
        <v>0</v>
      </c>
      <c r="BJ140" s="90" t="s">
        <v>78</v>
      </c>
      <c r="BK140" s="181">
        <f>ROUND(I140*H140,2)</f>
        <v>0</v>
      </c>
      <c r="BL140" s="90" t="s">
        <v>121</v>
      </c>
      <c r="BM140" s="90" t="s">
        <v>231</v>
      </c>
    </row>
    <row r="141" spans="2:65" s="143" customFormat="1" ht="27">
      <c r="B141" s="100"/>
      <c r="D141" s="182" t="s">
        <v>122</v>
      </c>
      <c r="F141" s="183" t="s">
        <v>232</v>
      </c>
      <c r="L141" s="100"/>
      <c r="M141" s="184"/>
      <c r="N141" s="102"/>
      <c r="O141" s="102"/>
      <c r="P141" s="102"/>
      <c r="Q141" s="102"/>
      <c r="R141" s="102"/>
      <c r="S141" s="102"/>
      <c r="T141" s="185"/>
      <c r="AT141" s="90" t="s">
        <v>122</v>
      </c>
      <c r="AU141" s="90" t="s">
        <v>78</v>
      </c>
    </row>
    <row r="142" spans="2:65" s="143" customFormat="1" ht="16.5" customHeight="1">
      <c r="B142" s="100"/>
      <c r="C142" s="171" t="s">
        <v>233</v>
      </c>
      <c r="D142" s="171" t="s">
        <v>117</v>
      </c>
      <c r="E142" s="172" t="s">
        <v>161</v>
      </c>
      <c r="F142" s="173" t="s">
        <v>234</v>
      </c>
      <c r="G142" s="174" t="s">
        <v>120</v>
      </c>
      <c r="H142" s="175">
        <v>335</v>
      </c>
      <c r="I142" s="211"/>
      <c r="J142" s="176">
        <f>ROUND(I142*H142,2)</f>
        <v>0</v>
      </c>
      <c r="K142" s="173" t="s">
        <v>5</v>
      </c>
      <c r="L142" s="100"/>
      <c r="M142" s="177" t="s">
        <v>5</v>
      </c>
      <c r="N142" s="178" t="s">
        <v>41</v>
      </c>
      <c r="O142" s="102"/>
      <c r="P142" s="179">
        <f>O142*H142</f>
        <v>0</v>
      </c>
      <c r="Q142" s="179">
        <v>0</v>
      </c>
      <c r="R142" s="179">
        <f>Q142*H142</f>
        <v>0</v>
      </c>
      <c r="S142" s="179">
        <v>0</v>
      </c>
      <c r="T142" s="180">
        <f>S142*H142</f>
        <v>0</v>
      </c>
      <c r="AR142" s="90" t="s">
        <v>121</v>
      </c>
      <c r="AT142" s="90" t="s">
        <v>117</v>
      </c>
      <c r="AU142" s="90" t="s">
        <v>78</v>
      </c>
      <c r="AY142" s="90" t="s">
        <v>115</v>
      </c>
      <c r="BE142" s="181">
        <f>IF(N142="základní",J142,0)</f>
        <v>0</v>
      </c>
      <c r="BF142" s="181">
        <f>IF(N142="snížená",J142,0)</f>
        <v>0</v>
      </c>
      <c r="BG142" s="181">
        <f>IF(N142="zákl. přenesená",J142,0)</f>
        <v>0</v>
      </c>
      <c r="BH142" s="181">
        <f>IF(N142="sníž. přenesená",J142,0)</f>
        <v>0</v>
      </c>
      <c r="BI142" s="181">
        <f>IF(N142="nulová",J142,0)</f>
        <v>0</v>
      </c>
      <c r="BJ142" s="90" t="s">
        <v>78</v>
      </c>
      <c r="BK142" s="181">
        <f>ROUND(I142*H142,2)</f>
        <v>0</v>
      </c>
      <c r="BL142" s="90" t="s">
        <v>121</v>
      </c>
      <c r="BM142" s="90" t="s">
        <v>235</v>
      </c>
    </row>
    <row r="143" spans="2:65" s="143" customFormat="1" ht="27">
      <c r="B143" s="100"/>
      <c r="D143" s="182" t="s">
        <v>122</v>
      </c>
      <c r="F143" s="183" t="s">
        <v>236</v>
      </c>
      <c r="L143" s="100"/>
      <c r="M143" s="184"/>
      <c r="N143" s="102"/>
      <c r="O143" s="102"/>
      <c r="P143" s="102"/>
      <c r="Q143" s="102"/>
      <c r="R143" s="102"/>
      <c r="S143" s="102"/>
      <c r="T143" s="185"/>
      <c r="AT143" s="90" t="s">
        <v>122</v>
      </c>
      <c r="AU143" s="90" t="s">
        <v>78</v>
      </c>
    </row>
    <row r="144" spans="2:65" s="161" customFormat="1" ht="37.35" customHeight="1">
      <c r="B144" s="160"/>
      <c r="D144" s="162" t="s">
        <v>69</v>
      </c>
      <c r="E144" s="163" t="s">
        <v>127</v>
      </c>
      <c r="F144" s="163" t="s">
        <v>237</v>
      </c>
      <c r="J144" s="164">
        <f>BK144</f>
        <v>0</v>
      </c>
      <c r="L144" s="160"/>
      <c r="M144" s="165"/>
      <c r="N144" s="166"/>
      <c r="O144" s="166"/>
      <c r="P144" s="167">
        <f>SUM(P145:P200)</f>
        <v>0</v>
      </c>
      <c r="Q144" s="166"/>
      <c r="R144" s="167">
        <f>SUM(R145:R200)</f>
        <v>0</v>
      </c>
      <c r="S144" s="166"/>
      <c r="T144" s="168">
        <f>SUM(T145:T200)</f>
        <v>0</v>
      </c>
      <c r="AR144" s="162" t="s">
        <v>78</v>
      </c>
      <c r="AT144" s="169" t="s">
        <v>69</v>
      </c>
      <c r="AU144" s="169" t="s">
        <v>70</v>
      </c>
      <c r="AY144" s="162" t="s">
        <v>115</v>
      </c>
      <c r="BK144" s="170">
        <f>SUM(BK145:BK200)</f>
        <v>0</v>
      </c>
    </row>
    <row r="145" spans="2:65" s="143" customFormat="1" ht="16.5" customHeight="1">
      <c r="B145" s="100"/>
      <c r="C145" s="171" t="s">
        <v>176</v>
      </c>
      <c r="D145" s="171" t="s">
        <v>117</v>
      </c>
      <c r="E145" s="172" t="s">
        <v>238</v>
      </c>
      <c r="F145" s="173" t="s">
        <v>239</v>
      </c>
      <c r="G145" s="174" t="s">
        <v>120</v>
      </c>
      <c r="H145" s="175">
        <v>40</v>
      </c>
      <c r="I145" s="211"/>
      <c r="J145" s="176">
        <f>ROUND(I145*H145,2)</f>
        <v>0</v>
      </c>
      <c r="K145" s="173" t="s">
        <v>5</v>
      </c>
      <c r="L145" s="100"/>
      <c r="M145" s="177" t="s">
        <v>5</v>
      </c>
      <c r="N145" s="178" t="s">
        <v>41</v>
      </c>
      <c r="O145" s="102"/>
      <c r="P145" s="179">
        <f>O145*H145</f>
        <v>0</v>
      </c>
      <c r="Q145" s="179">
        <v>0</v>
      </c>
      <c r="R145" s="179">
        <f>Q145*H145</f>
        <v>0</v>
      </c>
      <c r="S145" s="179">
        <v>0</v>
      </c>
      <c r="T145" s="180">
        <f>S145*H145</f>
        <v>0</v>
      </c>
      <c r="AR145" s="90" t="s">
        <v>121</v>
      </c>
      <c r="AT145" s="90" t="s">
        <v>117</v>
      </c>
      <c r="AU145" s="90" t="s">
        <v>78</v>
      </c>
      <c r="AY145" s="90" t="s">
        <v>115</v>
      </c>
      <c r="BE145" s="181">
        <f>IF(N145="základní",J145,0)</f>
        <v>0</v>
      </c>
      <c r="BF145" s="181">
        <f>IF(N145="snížená",J145,0)</f>
        <v>0</v>
      </c>
      <c r="BG145" s="181">
        <f>IF(N145="zákl. přenesená",J145,0)</f>
        <v>0</v>
      </c>
      <c r="BH145" s="181">
        <f>IF(N145="sníž. přenesená",J145,0)</f>
        <v>0</v>
      </c>
      <c r="BI145" s="181">
        <f>IF(N145="nulová",J145,0)</f>
        <v>0</v>
      </c>
      <c r="BJ145" s="90" t="s">
        <v>78</v>
      </c>
      <c r="BK145" s="181">
        <f>ROUND(I145*H145,2)</f>
        <v>0</v>
      </c>
      <c r="BL145" s="90" t="s">
        <v>121</v>
      </c>
      <c r="BM145" s="90" t="s">
        <v>240</v>
      </c>
    </row>
    <row r="146" spans="2:65" s="143" customFormat="1" ht="27">
      <c r="B146" s="100"/>
      <c r="D146" s="182" t="s">
        <v>122</v>
      </c>
      <c r="F146" s="183" t="s">
        <v>241</v>
      </c>
      <c r="L146" s="100"/>
      <c r="M146" s="184"/>
      <c r="N146" s="102"/>
      <c r="O146" s="102"/>
      <c r="P146" s="102"/>
      <c r="Q146" s="102"/>
      <c r="R146" s="102"/>
      <c r="S146" s="102"/>
      <c r="T146" s="185"/>
      <c r="AT146" s="90" t="s">
        <v>122</v>
      </c>
      <c r="AU146" s="90" t="s">
        <v>78</v>
      </c>
    </row>
    <row r="147" spans="2:65" s="143" customFormat="1" ht="16.5" customHeight="1">
      <c r="B147" s="100"/>
      <c r="C147" s="171" t="s">
        <v>242</v>
      </c>
      <c r="D147" s="171" t="s">
        <v>117</v>
      </c>
      <c r="E147" s="172" t="s">
        <v>243</v>
      </c>
      <c r="F147" s="173" t="s">
        <v>244</v>
      </c>
      <c r="G147" s="174" t="s">
        <v>120</v>
      </c>
      <c r="H147" s="175">
        <v>8</v>
      </c>
      <c r="I147" s="211"/>
      <c r="J147" s="176">
        <f>ROUND(I147*H147,2)</f>
        <v>0</v>
      </c>
      <c r="K147" s="173" t="s">
        <v>5</v>
      </c>
      <c r="L147" s="100"/>
      <c r="M147" s="177" t="s">
        <v>5</v>
      </c>
      <c r="N147" s="178" t="s">
        <v>41</v>
      </c>
      <c r="O147" s="102"/>
      <c r="P147" s="179">
        <f>O147*H147</f>
        <v>0</v>
      </c>
      <c r="Q147" s="179">
        <v>0</v>
      </c>
      <c r="R147" s="179">
        <f>Q147*H147</f>
        <v>0</v>
      </c>
      <c r="S147" s="179">
        <v>0</v>
      </c>
      <c r="T147" s="180">
        <f>S147*H147</f>
        <v>0</v>
      </c>
      <c r="AR147" s="90" t="s">
        <v>121</v>
      </c>
      <c r="AT147" s="90" t="s">
        <v>117</v>
      </c>
      <c r="AU147" s="90" t="s">
        <v>78</v>
      </c>
      <c r="AY147" s="90" t="s">
        <v>115</v>
      </c>
      <c r="BE147" s="181">
        <f>IF(N147="základní",J147,0)</f>
        <v>0</v>
      </c>
      <c r="BF147" s="181">
        <f>IF(N147="snížená",J147,0)</f>
        <v>0</v>
      </c>
      <c r="BG147" s="181">
        <f>IF(N147="zákl. přenesená",J147,0)</f>
        <v>0</v>
      </c>
      <c r="BH147" s="181">
        <f>IF(N147="sníž. přenesená",J147,0)</f>
        <v>0</v>
      </c>
      <c r="BI147" s="181">
        <f>IF(N147="nulová",J147,0)</f>
        <v>0</v>
      </c>
      <c r="BJ147" s="90" t="s">
        <v>78</v>
      </c>
      <c r="BK147" s="181">
        <f>ROUND(I147*H147,2)</f>
        <v>0</v>
      </c>
      <c r="BL147" s="90" t="s">
        <v>121</v>
      </c>
      <c r="BM147" s="90" t="s">
        <v>245</v>
      </c>
    </row>
    <row r="148" spans="2:65" s="143" customFormat="1" ht="27">
      <c r="B148" s="100"/>
      <c r="D148" s="182" t="s">
        <v>122</v>
      </c>
      <c r="F148" s="183" t="s">
        <v>246</v>
      </c>
      <c r="L148" s="100"/>
      <c r="M148" s="184"/>
      <c r="N148" s="102"/>
      <c r="O148" s="102"/>
      <c r="P148" s="102"/>
      <c r="Q148" s="102"/>
      <c r="R148" s="102"/>
      <c r="S148" s="102"/>
      <c r="T148" s="185"/>
      <c r="AT148" s="90" t="s">
        <v>122</v>
      </c>
      <c r="AU148" s="90" t="s">
        <v>78</v>
      </c>
    </row>
    <row r="149" spans="2:65" s="143" customFormat="1" ht="16.5" customHeight="1">
      <c r="B149" s="100"/>
      <c r="C149" s="171" t="s">
        <v>180</v>
      </c>
      <c r="D149" s="171" t="s">
        <v>117</v>
      </c>
      <c r="E149" s="172" t="s">
        <v>247</v>
      </c>
      <c r="F149" s="173" t="s">
        <v>248</v>
      </c>
      <c r="G149" s="174" t="s">
        <v>120</v>
      </c>
      <c r="H149" s="175">
        <v>4</v>
      </c>
      <c r="I149" s="211"/>
      <c r="J149" s="176">
        <f>ROUND(I149*H149,2)</f>
        <v>0</v>
      </c>
      <c r="K149" s="173" t="s">
        <v>5</v>
      </c>
      <c r="L149" s="100"/>
      <c r="M149" s="177" t="s">
        <v>5</v>
      </c>
      <c r="N149" s="178" t="s">
        <v>41</v>
      </c>
      <c r="O149" s="102"/>
      <c r="P149" s="179">
        <f>O149*H149</f>
        <v>0</v>
      </c>
      <c r="Q149" s="179">
        <v>0</v>
      </c>
      <c r="R149" s="179">
        <f>Q149*H149</f>
        <v>0</v>
      </c>
      <c r="S149" s="179">
        <v>0</v>
      </c>
      <c r="T149" s="180">
        <f>S149*H149</f>
        <v>0</v>
      </c>
      <c r="AR149" s="90" t="s">
        <v>121</v>
      </c>
      <c r="AT149" s="90" t="s">
        <v>117</v>
      </c>
      <c r="AU149" s="90" t="s">
        <v>78</v>
      </c>
      <c r="AY149" s="90" t="s">
        <v>115</v>
      </c>
      <c r="BE149" s="181">
        <f>IF(N149="základní",J149,0)</f>
        <v>0</v>
      </c>
      <c r="BF149" s="181">
        <f>IF(N149="snížená",J149,0)</f>
        <v>0</v>
      </c>
      <c r="BG149" s="181">
        <f>IF(N149="zákl. přenesená",J149,0)</f>
        <v>0</v>
      </c>
      <c r="BH149" s="181">
        <f>IF(N149="sníž. přenesená",J149,0)</f>
        <v>0</v>
      </c>
      <c r="BI149" s="181">
        <f>IF(N149="nulová",J149,0)</f>
        <v>0</v>
      </c>
      <c r="BJ149" s="90" t="s">
        <v>78</v>
      </c>
      <c r="BK149" s="181">
        <f>ROUND(I149*H149,2)</f>
        <v>0</v>
      </c>
      <c r="BL149" s="90" t="s">
        <v>121</v>
      </c>
      <c r="BM149" s="90" t="s">
        <v>249</v>
      </c>
    </row>
    <row r="150" spans="2:65" s="143" customFormat="1" ht="27">
      <c r="B150" s="100"/>
      <c r="D150" s="182" t="s">
        <v>122</v>
      </c>
      <c r="F150" s="183" t="s">
        <v>250</v>
      </c>
      <c r="L150" s="100"/>
      <c r="M150" s="184"/>
      <c r="N150" s="102"/>
      <c r="O150" s="102"/>
      <c r="P150" s="102"/>
      <c r="Q150" s="102"/>
      <c r="R150" s="102"/>
      <c r="S150" s="102"/>
      <c r="T150" s="185"/>
      <c r="AT150" s="90" t="s">
        <v>122</v>
      </c>
      <c r="AU150" s="90" t="s">
        <v>78</v>
      </c>
    </row>
    <row r="151" spans="2:65" s="143" customFormat="1" ht="16.5" customHeight="1">
      <c r="B151" s="100"/>
      <c r="C151" s="171" t="s">
        <v>251</v>
      </c>
      <c r="D151" s="171" t="s">
        <v>117</v>
      </c>
      <c r="E151" s="172" t="s">
        <v>252</v>
      </c>
      <c r="F151" s="173" t="s">
        <v>253</v>
      </c>
      <c r="G151" s="174" t="s">
        <v>120</v>
      </c>
      <c r="H151" s="175">
        <v>16</v>
      </c>
      <c r="I151" s="211"/>
      <c r="J151" s="176">
        <f>ROUND(I151*H151,2)</f>
        <v>0</v>
      </c>
      <c r="K151" s="173" t="s">
        <v>5</v>
      </c>
      <c r="L151" s="100"/>
      <c r="M151" s="177" t="s">
        <v>5</v>
      </c>
      <c r="N151" s="178" t="s">
        <v>41</v>
      </c>
      <c r="O151" s="102"/>
      <c r="P151" s="179">
        <f>O151*H151</f>
        <v>0</v>
      </c>
      <c r="Q151" s="179">
        <v>0</v>
      </c>
      <c r="R151" s="179">
        <f>Q151*H151</f>
        <v>0</v>
      </c>
      <c r="S151" s="179">
        <v>0</v>
      </c>
      <c r="T151" s="180">
        <f>S151*H151</f>
        <v>0</v>
      </c>
      <c r="AR151" s="90" t="s">
        <v>121</v>
      </c>
      <c r="AT151" s="90" t="s">
        <v>117</v>
      </c>
      <c r="AU151" s="90" t="s">
        <v>78</v>
      </c>
      <c r="AY151" s="90" t="s">
        <v>115</v>
      </c>
      <c r="BE151" s="181">
        <f>IF(N151="základní",J151,0)</f>
        <v>0</v>
      </c>
      <c r="BF151" s="181">
        <f>IF(N151="snížená",J151,0)</f>
        <v>0</v>
      </c>
      <c r="BG151" s="181">
        <f>IF(N151="zákl. přenesená",J151,0)</f>
        <v>0</v>
      </c>
      <c r="BH151" s="181">
        <f>IF(N151="sníž. přenesená",J151,0)</f>
        <v>0</v>
      </c>
      <c r="BI151" s="181">
        <f>IF(N151="nulová",J151,0)</f>
        <v>0</v>
      </c>
      <c r="BJ151" s="90" t="s">
        <v>78</v>
      </c>
      <c r="BK151" s="181">
        <f>ROUND(I151*H151,2)</f>
        <v>0</v>
      </c>
      <c r="BL151" s="90" t="s">
        <v>121</v>
      </c>
      <c r="BM151" s="90" t="s">
        <v>254</v>
      </c>
    </row>
    <row r="152" spans="2:65" s="143" customFormat="1" ht="27">
      <c r="B152" s="100"/>
      <c r="D152" s="182" t="s">
        <v>122</v>
      </c>
      <c r="F152" s="183" t="s">
        <v>255</v>
      </c>
      <c r="L152" s="100"/>
      <c r="M152" s="184"/>
      <c r="N152" s="102"/>
      <c r="O152" s="102"/>
      <c r="P152" s="102"/>
      <c r="Q152" s="102"/>
      <c r="R152" s="102"/>
      <c r="S152" s="102"/>
      <c r="T152" s="185"/>
      <c r="AT152" s="90" t="s">
        <v>122</v>
      </c>
      <c r="AU152" s="90" t="s">
        <v>78</v>
      </c>
    </row>
    <row r="153" spans="2:65" s="143" customFormat="1" ht="16.5" customHeight="1">
      <c r="B153" s="100"/>
      <c r="C153" s="171" t="s">
        <v>184</v>
      </c>
      <c r="D153" s="171" t="s">
        <v>117</v>
      </c>
      <c r="E153" s="172" t="s">
        <v>256</v>
      </c>
      <c r="F153" s="173" t="s">
        <v>257</v>
      </c>
      <c r="G153" s="174" t="s">
        <v>120</v>
      </c>
      <c r="H153" s="175">
        <v>1</v>
      </c>
      <c r="I153" s="211"/>
      <c r="J153" s="176">
        <f>ROUND(I153*H153,2)</f>
        <v>0</v>
      </c>
      <c r="K153" s="173" t="s">
        <v>5</v>
      </c>
      <c r="L153" s="100"/>
      <c r="M153" s="177" t="s">
        <v>5</v>
      </c>
      <c r="N153" s="178" t="s">
        <v>41</v>
      </c>
      <c r="O153" s="102"/>
      <c r="P153" s="179">
        <f>O153*H153</f>
        <v>0</v>
      </c>
      <c r="Q153" s="179">
        <v>0</v>
      </c>
      <c r="R153" s="179">
        <f>Q153*H153</f>
        <v>0</v>
      </c>
      <c r="S153" s="179">
        <v>0</v>
      </c>
      <c r="T153" s="180">
        <f>S153*H153</f>
        <v>0</v>
      </c>
      <c r="AR153" s="90" t="s">
        <v>121</v>
      </c>
      <c r="AT153" s="90" t="s">
        <v>117</v>
      </c>
      <c r="AU153" s="90" t="s">
        <v>78</v>
      </c>
      <c r="AY153" s="90" t="s">
        <v>115</v>
      </c>
      <c r="BE153" s="181">
        <f>IF(N153="základní",J153,0)</f>
        <v>0</v>
      </c>
      <c r="BF153" s="181">
        <f>IF(N153="snížená",J153,0)</f>
        <v>0</v>
      </c>
      <c r="BG153" s="181">
        <f>IF(N153="zákl. přenesená",J153,0)</f>
        <v>0</v>
      </c>
      <c r="BH153" s="181">
        <f>IF(N153="sníž. přenesená",J153,0)</f>
        <v>0</v>
      </c>
      <c r="BI153" s="181">
        <f>IF(N153="nulová",J153,0)</f>
        <v>0</v>
      </c>
      <c r="BJ153" s="90" t="s">
        <v>78</v>
      </c>
      <c r="BK153" s="181">
        <f>ROUND(I153*H153,2)</f>
        <v>0</v>
      </c>
      <c r="BL153" s="90" t="s">
        <v>121</v>
      </c>
      <c r="BM153" s="90" t="s">
        <v>258</v>
      </c>
    </row>
    <row r="154" spans="2:65" s="143" customFormat="1" ht="27">
      <c r="B154" s="100"/>
      <c r="D154" s="182" t="s">
        <v>122</v>
      </c>
      <c r="F154" s="183" t="s">
        <v>215</v>
      </c>
      <c r="L154" s="100"/>
      <c r="M154" s="184"/>
      <c r="N154" s="102"/>
      <c r="O154" s="102"/>
      <c r="P154" s="102"/>
      <c r="Q154" s="102"/>
      <c r="R154" s="102"/>
      <c r="S154" s="102"/>
      <c r="T154" s="185"/>
      <c r="AT154" s="90" t="s">
        <v>122</v>
      </c>
      <c r="AU154" s="90" t="s">
        <v>78</v>
      </c>
    </row>
    <row r="155" spans="2:65" s="143" customFormat="1" ht="16.5" customHeight="1">
      <c r="B155" s="100"/>
      <c r="C155" s="171" t="s">
        <v>259</v>
      </c>
      <c r="D155" s="171" t="s">
        <v>117</v>
      </c>
      <c r="E155" s="172" t="s">
        <v>260</v>
      </c>
      <c r="F155" s="173" t="s">
        <v>261</v>
      </c>
      <c r="G155" s="174" t="s">
        <v>120</v>
      </c>
      <c r="H155" s="175">
        <v>2</v>
      </c>
      <c r="I155" s="211"/>
      <c r="J155" s="176">
        <f>ROUND(I155*H155,2)</f>
        <v>0</v>
      </c>
      <c r="K155" s="173" t="s">
        <v>5</v>
      </c>
      <c r="L155" s="100"/>
      <c r="M155" s="177" t="s">
        <v>5</v>
      </c>
      <c r="N155" s="178" t="s">
        <v>41</v>
      </c>
      <c r="O155" s="102"/>
      <c r="P155" s="179">
        <f>O155*H155</f>
        <v>0</v>
      </c>
      <c r="Q155" s="179">
        <v>0</v>
      </c>
      <c r="R155" s="179">
        <f>Q155*H155</f>
        <v>0</v>
      </c>
      <c r="S155" s="179">
        <v>0</v>
      </c>
      <c r="T155" s="180">
        <f>S155*H155</f>
        <v>0</v>
      </c>
      <c r="AR155" s="90" t="s">
        <v>121</v>
      </c>
      <c r="AT155" s="90" t="s">
        <v>117</v>
      </c>
      <c r="AU155" s="90" t="s">
        <v>78</v>
      </c>
      <c r="AY155" s="90" t="s">
        <v>115</v>
      </c>
      <c r="BE155" s="181">
        <f>IF(N155="základní",J155,0)</f>
        <v>0</v>
      </c>
      <c r="BF155" s="181">
        <f>IF(N155="snížená",J155,0)</f>
        <v>0</v>
      </c>
      <c r="BG155" s="181">
        <f>IF(N155="zákl. přenesená",J155,0)</f>
        <v>0</v>
      </c>
      <c r="BH155" s="181">
        <f>IF(N155="sníž. přenesená",J155,0)</f>
        <v>0</v>
      </c>
      <c r="BI155" s="181">
        <f>IF(N155="nulová",J155,0)</f>
        <v>0</v>
      </c>
      <c r="BJ155" s="90" t="s">
        <v>78</v>
      </c>
      <c r="BK155" s="181">
        <f>ROUND(I155*H155,2)</f>
        <v>0</v>
      </c>
      <c r="BL155" s="90" t="s">
        <v>121</v>
      </c>
      <c r="BM155" s="90" t="s">
        <v>262</v>
      </c>
    </row>
    <row r="156" spans="2:65" s="143" customFormat="1" ht="27">
      <c r="B156" s="100"/>
      <c r="D156" s="182" t="s">
        <v>122</v>
      </c>
      <c r="F156" s="183" t="s">
        <v>263</v>
      </c>
      <c r="L156" s="100"/>
      <c r="M156" s="184"/>
      <c r="N156" s="102"/>
      <c r="O156" s="102"/>
      <c r="P156" s="102"/>
      <c r="Q156" s="102"/>
      <c r="R156" s="102"/>
      <c r="S156" s="102"/>
      <c r="T156" s="185"/>
      <c r="AT156" s="90" t="s">
        <v>122</v>
      </c>
      <c r="AU156" s="90" t="s">
        <v>78</v>
      </c>
    </row>
    <row r="157" spans="2:65" s="143" customFormat="1" ht="16.5" customHeight="1">
      <c r="B157" s="100"/>
      <c r="C157" s="171" t="s">
        <v>188</v>
      </c>
      <c r="D157" s="171" t="s">
        <v>117</v>
      </c>
      <c r="E157" s="172" t="s">
        <v>264</v>
      </c>
      <c r="F157" s="173" t="s">
        <v>265</v>
      </c>
      <c r="G157" s="174" t="s">
        <v>120</v>
      </c>
      <c r="H157" s="175">
        <v>13</v>
      </c>
      <c r="I157" s="211"/>
      <c r="J157" s="176">
        <f>ROUND(I157*H157,2)</f>
        <v>0</v>
      </c>
      <c r="K157" s="173" t="s">
        <v>5</v>
      </c>
      <c r="L157" s="100"/>
      <c r="M157" s="177" t="s">
        <v>5</v>
      </c>
      <c r="N157" s="178" t="s">
        <v>41</v>
      </c>
      <c r="O157" s="102"/>
      <c r="P157" s="179">
        <f>O157*H157</f>
        <v>0</v>
      </c>
      <c r="Q157" s="179">
        <v>0</v>
      </c>
      <c r="R157" s="179">
        <f>Q157*H157</f>
        <v>0</v>
      </c>
      <c r="S157" s="179">
        <v>0</v>
      </c>
      <c r="T157" s="180">
        <f>S157*H157</f>
        <v>0</v>
      </c>
      <c r="AR157" s="90" t="s">
        <v>121</v>
      </c>
      <c r="AT157" s="90" t="s">
        <v>117</v>
      </c>
      <c r="AU157" s="90" t="s">
        <v>78</v>
      </c>
      <c r="AY157" s="90" t="s">
        <v>115</v>
      </c>
      <c r="BE157" s="181">
        <f>IF(N157="základní",J157,0)</f>
        <v>0</v>
      </c>
      <c r="BF157" s="181">
        <f>IF(N157="snížená",J157,0)</f>
        <v>0</v>
      </c>
      <c r="BG157" s="181">
        <f>IF(N157="zákl. přenesená",J157,0)</f>
        <v>0</v>
      </c>
      <c r="BH157" s="181">
        <f>IF(N157="sníž. přenesená",J157,0)</f>
        <v>0</v>
      </c>
      <c r="BI157" s="181">
        <f>IF(N157="nulová",J157,0)</f>
        <v>0</v>
      </c>
      <c r="BJ157" s="90" t="s">
        <v>78</v>
      </c>
      <c r="BK157" s="181">
        <f>ROUND(I157*H157,2)</f>
        <v>0</v>
      </c>
      <c r="BL157" s="90" t="s">
        <v>121</v>
      </c>
      <c r="BM157" s="90" t="s">
        <v>266</v>
      </c>
    </row>
    <row r="158" spans="2:65" s="143" customFormat="1" ht="27">
      <c r="B158" s="100"/>
      <c r="D158" s="182" t="s">
        <v>122</v>
      </c>
      <c r="F158" s="183" t="s">
        <v>267</v>
      </c>
      <c r="L158" s="100"/>
      <c r="M158" s="184"/>
      <c r="N158" s="102"/>
      <c r="O158" s="102"/>
      <c r="P158" s="102"/>
      <c r="Q158" s="102"/>
      <c r="R158" s="102"/>
      <c r="S158" s="102"/>
      <c r="T158" s="185"/>
      <c r="AT158" s="90" t="s">
        <v>122</v>
      </c>
      <c r="AU158" s="90" t="s">
        <v>78</v>
      </c>
    </row>
    <row r="159" spans="2:65" s="143" customFormat="1" ht="16.5" customHeight="1">
      <c r="B159" s="100"/>
      <c r="C159" s="171" t="s">
        <v>268</v>
      </c>
      <c r="D159" s="171" t="s">
        <v>117</v>
      </c>
      <c r="E159" s="172" t="s">
        <v>269</v>
      </c>
      <c r="F159" s="173" t="s">
        <v>270</v>
      </c>
      <c r="G159" s="174" t="s">
        <v>120</v>
      </c>
      <c r="H159" s="175">
        <v>8</v>
      </c>
      <c r="I159" s="211"/>
      <c r="J159" s="176">
        <f>ROUND(I159*H159,2)</f>
        <v>0</v>
      </c>
      <c r="K159" s="173" t="s">
        <v>5</v>
      </c>
      <c r="L159" s="100"/>
      <c r="M159" s="177" t="s">
        <v>5</v>
      </c>
      <c r="N159" s="178" t="s">
        <v>41</v>
      </c>
      <c r="O159" s="102"/>
      <c r="P159" s="179">
        <f>O159*H159</f>
        <v>0</v>
      </c>
      <c r="Q159" s="179">
        <v>0</v>
      </c>
      <c r="R159" s="179">
        <f>Q159*H159</f>
        <v>0</v>
      </c>
      <c r="S159" s="179">
        <v>0</v>
      </c>
      <c r="T159" s="180">
        <f>S159*H159</f>
        <v>0</v>
      </c>
      <c r="AR159" s="90" t="s">
        <v>121</v>
      </c>
      <c r="AT159" s="90" t="s">
        <v>117</v>
      </c>
      <c r="AU159" s="90" t="s">
        <v>78</v>
      </c>
      <c r="AY159" s="90" t="s">
        <v>115</v>
      </c>
      <c r="BE159" s="181">
        <f>IF(N159="základní",J159,0)</f>
        <v>0</v>
      </c>
      <c r="BF159" s="181">
        <f>IF(N159="snížená",J159,0)</f>
        <v>0</v>
      </c>
      <c r="BG159" s="181">
        <f>IF(N159="zákl. přenesená",J159,0)</f>
        <v>0</v>
      </c>
      <c r="BH159" s="181">
        <f>IF(N159="sníž. přenesená",J159,0)</f>
        <v>0</v>
      </c>
      <c r="BI159" s="181">
        <f>IF(N159="nulová",J159,0)</f>
        <v>0</v>
      </c>
      <c r="BJ159" s="90" t="s">
        <v>78</v>
      </c>
      <c r="BK159" s="181">
        <f>ROUND(I159*H159,2)</f>
        <v>0</v>
      </c>
      <c r="BL159" s="90" t="s">
        <v>121</v>
      </c>
      <c r="BM159" s="90" t="s">
        <v>271</v>
      </c>
    </row>
    <row r="160" spans="2:65" s="143" customFormat="1" ht="27">
      <c r="B160" s="100"/>
      <c r="D160" s="182" t="s">
        <v>122</v>
      </c>
      <c r="F160" s="183" t="s">
        <v>272</v>
      </c>
      <c r="L160" s="100"/>
      <c r="M160" s="184"/>
      <c r="N160" s="102"/>
      <c r="O160" s="102"/>
      <c r="P160" s="102"/>
      <c r="Q160" s="102"/>
      <c r="R160" s="102"/>
      <c r="S160" s="102"/>
      <c r="T160" s="185"/>
      <c r="AT160" s="90" t="s">
        <v>122</v>
      </c>
      <c r="AU160" s="90" t="s">
        <v>78</v>
      </c>
    </row>
    <row r="161" spans="2:65" s="143" customFormat="1" ht="16.5" customHeight="1">
      <c r="B161" s="100"/>
      <c r="C161" s="171" t="s">
        <v>193</v>
      </c>
      <c r="D161" s="171" t="s">
        <v>117</v>
      </c>
      <c r="E161" s="172" t="s">
        <v>273</v>
      </c>
      <c r="F161" s="173" t="s">
        <v>274</v>
      </c>
      <c r="G161" s="174" t="s">
        <v>120</v>
      </c>
      <c r="H161" s="175">
        <v>6</v>
      </c>
      <c r="I161" s="211"/>
      <c r="J161" s="176">
        <f>ROUND(I161*H161,2)</f>
        <v>0</v>
      </c>
      <c r="K161" s="173" t="s">
        <v>5</v>
      </c>
      <c r="L161" s="100"/>
      <c r="M161" s="177" t="s">
        <v>5</v>
      </c>
      <c r="N161" s="178" t="s">
        <v>41</v>
      </c>
      <c r="O161" s="102"/>
      <c r="P161" s="179">
        <f>O161*H161</f>
        <v>0</v>
      </c>
      <c r="Q161" s="179">
        <v>0</v>
      </c>
      <c r="R161" s="179">
        <f>Q161*H161</f>
        <v>0</v>
      </c>
      <c r="S161" s="179">
        <v>0</v>
      </c>
      <c r="T161" s="180">
        <f>S161*H161</f>
        <v>0</v>
      </c>
      <c r="AR161" s="90" t="s">
        <v>121</v>
      </c>
      <c r="AT161" s="90" t="s">
        <v>117</v>
      </c>
      <c r="AU161" s="90" t="s">
        <v>78</v>
      </c>
      <c r="AY161" s="90" t="s">
        <v>115</v>
      </c>
      <c r="BE161" s="181">
        <f>IF(N161="základní",J161,0)</f>
        <v>0</v>
      </c>
      <c r="BF161" s="181">
        <f>IF(N161="snížená",J161,0)</f>
        <v>0</v>
      </c>
      <c r="BG161" s="181">
        <f>IF(N161="zákl. přenesená",J161,0)</f>
        <v>0</v>
      </c>
      <c r="BH161" s="181">
        <f>IF(N161="sníž. přenesená",J161,0)</f>
        <v>0</v>
      </c>
      <c r="BI161" s="181">
        <f>IF(N161="nulová",J161,0)</f>
        <v>0</v>
      </c>
      <c r="BJ161" s="90" t="s">
        <v>78</v>
      </c>
      <c r="BK161" s="181">
        <f>ROUND(I161*H161,2)</f>
        <v>0</v>
      </c>
      <c r="BL161" s="90" t="s">
        <v>121</v>
      </c>
      <c r="BM161" s="90" t="s">
        <v>275</v>
      </c>
    </row>
    <row r="162" spans="2:65" s="143" customFormat="1" ht="27">
      <c r="B162" s="100"/>
      <c r="D162" s="182" t="s">
        <v>122</v>
      </c>
      <c r="F162" s="183" t="s">
        <v>276</v>
      </c>
      <c r="L162" s="100"/>
      <c r="M162" s="184"/>
      <c r="N162" s="102"/>
      <c r="O162" s="102"/>
      <c r="P162" s="102"/>
      <c r="Q162" s="102"/>
      <c r="R162" s="102"/>
      <c r="S162" s="102"/>
      <c r="T162" s="185"/>
      <c r="AT162" s="90" t="s">
        <v>122</v>
      </c>
      <c r="AU162" s="90" t="s">
        <v>78</v>
      </c>
    </row>
    <row r="163" spans="2:65" s="143" customFormat="1" ht="16.5" customHeight="1">
      <c r="B163" s="100"/>
      <c r="C163" s="171" t="s">
        <v>277</v>
      </c>
      <c r="D163" s="171" t="s">
        <v>117</v>
      </c>
      <c r="E163" s="172" t="s">
        <v>278</v>
      </c>
      <c r="F163" s="173" t="s">
        <v>279</v>
      </c>
      <c r="G163" s="174" t="s">
        <v>120</v>
      </c>
      <c r="H163" s="175">
        <v>20</v>
      </c>
      <c r="I163" s="211"/>
      <c r="J163" s="176">
        <f>ROUND(I163*H163,2)</f>
        <v>0</v>
      </c>
      <c r="K163" s="173" t="s">
        <v>5</v>
      </c>
      <c r="L163" s="100"/>
      <c r="M163" s="177" t="s">
        <v>5</v>
      </c>
      <c r="N163" s="178" t="s">
        <v>41</v>
      </c>
      <c r="O163" s="102"/>
      <c r="P163" s="179">
        <f>O163*H163</f>
        <v>0</v>
      </c>
      <c r="Q163" s="179">
        <v>0</v>
      </c>
      <c r="R163" s="179">
        <f>Q163*H163</f>
        <v>0</v>
      </c>
      <c r="S163" s="179">
        <v>0</v>
      </c>
      <c r="T163" s="180">
        <f>S163*H163</f>
        <v>0</v>
      </c>
      <c r="AR163" s="90" t="s">
        <v>121</v>
      </c>
      <c r="AT163" s="90" t="s">
        <v>117</v>
      </c>
      <c r="AU163" s="90" t="s">
        <v>78</v>
      </c>
      <c r="AY163" s="90" t="s">
        <v>115</v>
      </c>
      <c r="BE163" s="181">
        <f>IF(N163="základní",J163,0)</f>
        <v>0</v>
      </c>
      <c r="BF163" s="181">
        <f>IF(N163="snížená",J163,0)</f>
        <v>0</v>
      </c>
      <c r="BG163" s="181">
        <f>IF(N163="zákl. přenesená",J163,0)</f>
        <v>0</v>
      </c>
      <c r="BH163" s="181">
        <f>IF(N163="sníž. přenesená",J163,0)</f>
        <v>0</v>
      </c>
      <c r="BI163" s="181">
        <f>IF(N163="nulová",J163,0)</f>
        <v>0</v>
      </c>
      <c r="BJ163" s="90" t="s">
        <v>78</v>
      </c>
      <c r="BK163" s="181">
        <f>ROUND(I163*H163,2)</f>
        <v>0</v>
      </c>
      <c r="BL163" s="90" t="s">
        <v>121</v>
      </c>
      <c r="BM163" s="90" t="s">
        <v>280</v>
      </c>
    </row>
    <row r="164" spans="2:65" s="143" customFormat="1" ht="27">
      <c r="B164" s="100"/>
      <c r="D164" s="182" t="s">
        <v>122</v>
      </c>
      <c r="F164" s="183" t="s">
        <v>281</v>
      </c>
      <c r="L164" s="100"/>
      <c r="M164" s="184"/>
      <c r="N164" s="102"/>
      <c r="O164" s="102"/>
      <c r="P164" s="102"/>
      <c r="Q164" s="102"/>
      <c r="R164" s="102"/>
      <c r="S164" s="102"/>
      <c r="T164" s="185"/>
      <c r="AT164" s="90" t="s">
        <v>122</v>
      </c>
      <c r="AU164" s="90" t="s">
        <v>78</v>
      </c>
    </row>
    <row r="165" spans="2:65" s="143" customFormat="1" ht="16.5" customHeight="1">
      <c r="B165" s="100"/>
      <c r="C165" s="171" t="s">
        <v>197</v>
      </c>
      <c r="D165" s="171" t="s">
        <v>117</v>
      </c>
      <c r="E165" s="172" t="s">
        <v>282</v>
      </c>
      <c r="F165" s="173" t="s">
        <v>283</v>
      </c>
      <c r="G165" s="174" t="s">
        <v>120</v>
      </c>
      <c r="H165" s="175">
        <v>129</v>
      </c>
      <c r="I165" s="211"/>
      <c r="J165" s="176">
        <f>ROUND(I165*H165,2)</f>
        <v>0</v>
      </c>
      <c r="K165" s="173" t="s">
        <v>5</v>
      </c>
      <c r="L165" s="100"/>
      <c r="M165" s="177" t="s">
        <v>5</v>
      </c>
      <c r="N165" s="178" t="s">
        <v>41</v>
      </c>
      <c r="O165" s="102"/>
      <c r="P165" s="179">
        <f>O165*H165</f>
        <v>0</v>
      </c>
      <c r="Q165" s="179">
        <v>0</v>
      </c>
      <c r="R165" s="179">
        <f>Q165*H165</f>
        <v>0</v>
      </c>
      <c r="S165" s="179">
        <v>0</v>
      </c>
      <c r="T165" s="180">
        <f>S165*H165</f>
        <v>0</v>
      </c>
      <c r="AR165" s="90" t="s">
        <v>121</v>
      </c>
      <c r="AT165" s="90" t="s">
        <v>117</v>
      </c>
      <c r="AU165" s="90" t="s">
        <v>78</v>
      </c>
      <c r="AY165" s="90" t="s">
        <v>115</v>
      </c>
      <c r="BE165" s="181">
        <f>IF(N165="základní",J165,0)</f>
        <v>0</v>
      </c>
      <c r="BF165" s="181">
        <f>IF(N165="snížená",J165,0)</f>
        <v>0</v>
      </c>
      <c r="BG165" s="181">
        <f>IF(N165="zákl. přenesená",J165,0)</f>
        <v>0</v>
      </c>
      <c r="BH165" s="181">
        <f>IF(N165="sníž. přenesená",J165,0)</f>
        <v>0</v>
      </c>
      <c r="BI165" s="181">
        <f>IF(N165="nulová",J165,0)</f>
        <v>0</v>
      </c>
      <c r="BJ165" s="90" t="s">
        <v>78</v>
      </c>
      <c r="BK165" s="181">
        <f>ROUND(I165*H165,2)</f>
        <v>0</v>
      </c>
      <c r="BL165" s="90" t="s">
        <v>121</v>
      </c>
      <c r="BM165" s="90" t="s">
        <v>284</v>
      </c>
    </row>
    <row r="166" spans="2:65" s="143" customFormat="1" ht="27">
      <c r="B166" s="100"/>
      <c r="D166" s="182" t="s">
        <v>122</v>
      </c>
      <c r="F166" s="183" t="s">
        <v>285</v>
      </c>
      <c r="L166" s="100"/>
      <c r="M166" s="184"/>
      <c r="N166" s="102"/>
      <c r="O166" s="102"/>
      <c r="P166" s="102"/>
      <c r="Q166" s="102"/>
      <c r="R166" s="102"/>
      <c r="S166" s="102"/>
      <c r="T166" s="185"/>
      <c r="AT166" s="90" t="s">
        <v>122</v>
      </c>
      <c r="AU166" s="90" t="s">
        <v>78</v>
      </c>
    </row>
    <row r="167" spans="2:65" s="143" customFormat="1" ht="25.5" customHeight="1">
      <c r="B167" s="100"/>
      <c r="C167" s="171" t="s">
        <v>286</v>
      </c>
      <c r="D167" s="171" t="s">
        <v>117</v>
      </c>
      <c r="E167" s="172" t="s">
        <v>287</v>
      </c>
      <c r="F167" s="173" t="s">
        <v>288</v>
      </c>
      <c r="G167" s="174" t="s">
        <v>120</v>
      </c>
      <c r="H167" s="175">
        <v>16</v>
      </c>
      <c r="I167" s="211"/>
      <c r="J167" s="176">
        <f>ROUND(I167*H167,2)</f>
        <v>0</v>
      </c>
      <c r="K167" s="173" t="s">
        <v>5</v>
      </c>
      <c r="L167" s="100"/>
      <c r="M167" s="177" t="s">
        <v>5</v>
      </c>
      <c r="N167" s="178" t="s">
        <v>41</v>
      </c>
      <c r="O167" s="102"/>
      <c r="P167" s="179">
        <f>O167*H167</f>
        <v>0</v>
      </c>
      <c r="Q167" s="179">
        <v>0</v>
      </c>
      <c r="R167" s="179">
        <f>Q167*H167</f>
        <v>0</v>
      </c>
      <c r="S167" s="179">
        <v>0</v>
      </c>
      <c r="T167" s="180">
        <f>S167*H167</f>
        <v>0</v>
      </c>
      <c r="AR167" s="90" t="s">
        <v>121</v>
      </c>
      <c r="AT167" s="90" t="s">
        <v>117</v>
      </c>
      <c r="AU167" s="90" t="s">
        <v>78</v>
      </c>
      <c r="AY167" s="90" t="s">
        <v>115</v>
      </c>
      <c r="BE167" s="181">
        <f>IF(N167="základní",J167,0)</f>
        <v>0</v>
      </c>
      <c r="BF167" s="181">
        <f>IF(N167="snížená",J167,0)</f>
        <v>0</v>
      </c>
      <c r="BG167" s="181">
        <f>IF(N167="zákl. přenesená",J167,0)</f>
        <v>0</v>
      </c>
      <c r="BH167" s="181">
        <f>IF(N167="sníž. přenesená",J167,0)</f>
        <v>0</v>
      </c>
      <c r="BI167" s="181">
        <f>IF(N167="nulová",J167,0)</f>
        <v>0</v>
      </c>
      <c r="BJ167" s="90" t="s">
        <v>78</v>
      </c>
      <c r="BK167" s="181">
        <f>ROUND(I167*H167,2)</f>
        <v>0</v>
      </c>
      <c r="BL167" s="90" t="s">
        <v>121</v>
      </c>
      <c r="BM167" s="90" t="s">
        <v>289</v>
      </c>
    </row>
    <row r="168" spans="2:65" s="143" customFormat="1" ht="27">
      <c r="B168" s="100"/>
      <c r="D168" s="182" t="s">
        <v>122</v>
      </c>
      <c r="F168" s="183" t="s">
        <v>290</v>
      </c>
      <c r="L168" s="100"/>
      <c r="M168" s="184"/>
      <c r="N168" s="102"/>
      <c r="O168" s="102"/>
      <c r="P168" s="102"/>
      <c r="Q168" s="102"/>
      <c r="R168" s="102"/>
      <c r="S168" s="102"/>
      <c r="T168" s="185"/>
      <c r="AT168" s="90" t="s">
        <v>122</v>
      </c>
      <c r="AU168" s="90" t="s">
        <v>78</v>
      </c>
    </row>
    <row r="169" spans="2:65" s="143" customFormat="1" ht="16.5" customHeight="1">
      <c r="B169" s="100"/>
      <c r="C169" s="171" t="s">
        <v>201</v>
      </c>
      <c r="D169" s="171" t="s">
        <v>117</v>
      </c>
      <c r="E169" s="172" t="s">
        <v>291</v>
      </c>
      <c r="F169" s="173" t="s">
        <v>292</v>
      </c>
      <c r="G169" s="174" t="s">
        <v>120</v>
      </c>
      <c r="H169" s="175">
        <v>40</v>
      </c>
      <c r="I169" s="211"/>
      <c r="J169" s="176">
        <f>ROUND(I169*H169,2)</f>
        <v>0</v>
      </c>
      <c r="K169" s="173" t="s">
        <v>5</v>
      </c>
      <c r="L169" s="100"/>
      <c r="M169" s="177" t="s">
        <v>5</v>
      </c>
      <c r="N169" s="178" t="s">
        <v>41</v>
      </c>
      <c r="O169" s="102"/>
      <c r="P169" s="179">
        <f>O169*H169</f>
        <v>0</v>
      </c>
      <c r="Q169" s="179">
        <v>0</v>
      </c>
      <c r="R169" s="179">
        <f>Q169*H169</f>
        <v>0</v>
      </c>
      <c r="S169" s="179">
        <v>0</v>
      </c>
      <c r="T169" s="180">
        <f>S169*H169</f>
        <v>0</v>
      </c>
      <c r="AR169" s="90" t="s">
        <v>121</v>
      </c>
      <c r="AT169" s="90" t="s">
        <v>117</v>
      </c>
      <c r="AU169" s="90" t="s">
        <v>78</v>
      </c>
      <c r="AY169" s="90" t="s">
        <v>115</v>
      </c>
      <c r="BE169" s="181">
        <f>IF(N169="základní",J169,0)</f>
        <v>0</v>
      </c>
      <c r="BF169" s="181">
        <f>IF(N169="snížená",J169,0)</f>
        <v>0</v>
      </c>
      <c r="BG169" s="181">
        <f>IF(N169="zákl. přenesená",J169,0)</f>
        <v>0</v>
      </c>
      <c r="BH169" s="181">
        <f>IF(N169="sníž. přenesená",J169,0)</f>
        <v>0</v>
      </c>
      <c r="BI169" s="181">
        <f>IF(N169="nulová",J169,0)</f>
        <v>0</v>
      </c>
      <c r="BJ169" s="90" t="s">
        <v>78</v>
      </c>
      <c r="BK169" s="181">
        <f>ROUND(I169*H169,2)</f>
        <v>0</v>
      </c>
      <c r="BL169" s="90" t="s">
        <v>121</v>
      </c>
      <c r="BM169" s="90" t="s">
        <v>293</v>
      </c>
    </row>
    <row r="170" spans="2:65" s="143" customFormat="1" ht="27">
      <c r="B170" s="100"/>
      <c r="D170" s="182" t="s">
        <v>122</v>
      </c>
      <c r="F170" s="183" t="s">
        <v>294</v>
      </c>
      <c r="L170" s="100"/>
      <c r="M170" s="184"/>
      <c r="N170" s="102"/>
      <c r="O170" s="102"/>
      <c r="P170" s="102"/>
      <c r="Q170" s="102"/>
      <c r="R170" s="102"/>
      <c r="S170" s="102"/>
      <c r="T170" s="185"/>
      <c r="AT170" s="90" t="s">
        <v>122</v>
      </c>
      <c r="AU170" s="90" t="s">
        <v>78</v>
      </c>
    </row>
    <row r="171" spans="2:65" s="143" customFormat="1" ht="16.5" customHeight="1">
      <c r="B171" s="100"/>
      <c r="C171" s="171" t="s">
        <v>295</v>
      </c>
      <c r="D171" s="171" t="s">
        <v>117</v>
      </c>
      <c r="E171" s="172" t="s">
        <v>296</v>
      </c>
      <c r="F171" s="173" t="s">
        <v>297</v>
      </c>
      <c r="G171" s="174" t="s">
        <v>120</v>
      </c>
      <c r="H171" s="175">
        <v>4</v>
      </c>
      <c r="I171" s="211"/>
      <c r="J171" s="176">
        <f>ROUND(I171*H171,2)</f>
        <v>0</v>
      </c>
      <c r="K171" s="173" t="s">
        <v>5</v>
      </c>
      <c r="L171" s="100"/>
      <c r="M171" s="177" t="s">
        <v>5</v>
      </c>
      <c r="N171" s="178" t="s">
        <v>41</v>
      </c>
      <c r="O171" s="102"/>
      <c r="P171" s="179">
        <f>O171*H171</f>
        <v>0</v>
      </c>
      <c r="Q171" s="179">
        <v>0</v>
      </c>
      <c r="R171" s="179">
        <f>Q171*H171</f>
        <v>0</v>
      </c>
      <c r="S171" s="179">
        <v>0</v>
      </c>
      <c r="T171" s="180">
        <f>S171*H171</f>
        <v>0</v>
      </c>
      <c r="AR171" s="90" t="s">
        <v>121</v>
      </c>
      <c r="AT171" s="90" t="s">
        <v>117</v>
      </c>
      <c r="AU171" s="90" t="s">
        <v>78</v>
      </c>
      <c r="AY171" s="90" t="s">
        <v>115</v>
      </c>
      <c r="BE171" s="181">
        <f>IF(N171="základní",J171,0)</f>
        <v>0</v>
      </c>
      <c r="BF171" s="181">
        <f>IF(N171="snížená",J171,0)</f>
        <v>0</v>
      </c>
      <c r="BG171" s="181">
        <f>IF(N171="zákl. přenesená",J171,0)</f>
        <v>0</v>
      </c>
      <c r="BH171" s="181">
        <f>IF(N171="sníž. přenesená",J171,0)</f>
        <v>0</v>
      </c>
      <c r="BI171" s="181">
        <f>IF(N171="nulová",J171,0)</f>
        <v>0</v>
      </c>
      <c r="BJ171" s="90" t="s">
        <v>78</v>
      </c>
      <c r="BK171" s="181">
        <f>ROUND(I171*H171,2)</f>
        <v>0</v>
      </c>
      <c r="BL171" s="90" t="s">
        <v>121</v>
      </c>
      <c r="BM171" s="90" t="s">
        <v>298</v>
      </c>
    </row>
    <row r="172" spans="2:65" s="143" customFormat="1" ht="27">
      <c r="B172" s="100"/>
      <c r="D172" s="182" t="s">
        <v>122</v>
      </c>
      <c r="F172" s="183" t="s">
        <v>299</v>
      </c>
      <c r="L172" s="100"/>
      <c r="M172" s="184"/>
      <c r="N172" s="102"/>
      <c r="O172" s="102"/>
      <c r="P172" s="102"/>
      <c r="Q172" s="102"/>
      <c r="R172" s="102"/>
      <c r="S172" s="102"/>
      <c r="T172" s="185"/>
      <c r="AT172" s="90" t="s">
        <v>122</v>
      </c>
      <c r="AU172" s="90" t="s">
        <v>78</v>
      </c>
    </row>
    <row r="173" spans="2:65" s="143" customFormat="1" ht="16.5" customHeight="1">
      <c r="B173" s="100"/>
      <c r="C173" s="171" t="s">
        <v>205</v>
      </c>
      <c r="D173" s="171" t="s">
        <v>117</v>
      </c>
      <c r="E173" s="172" t="s">
        <v>300</v>
      </c>
      <c r="F173" s="173" t="s">
        <v>301</v>
      </c>
      <c r="G173" s="174" t="s">
        <v>120</v>
      </c>
      <c r="H173" s="175">
        <v>2</v>
      </c>
      <c r="I173" s="211"/>
      <c r="J173" s="176">
        <f>ROUND(I173*H173,2)</f>
        <v>0</v>
      </c>
      <c r="K173" s="173" t="s">
        <v>5</v>
      </c>
      <c r="L173" s="100"/>
      <c r="M173" s="177" t="s">
        <v>5</v>
      </c>
      <c r="N173" s="178" t="s">
        <v>41</v>
      </c>
      <c r="O173" s="102"/>
      <c r="P173" s="179">
        <f>O173*H173</f>
        <v>0</v>
      </c>
      <c r="Q173" s="179">
        <v>0</v>
      </c>
      <c r="R173" s="179">
        <f>Q173*H173</f>
        <v>0</v>
      </c>
      <c r="S173" s="179">
        <v>0</v>
      </c>
      <c r="T173" s="180">
        <f>S173*H173</f>
        <v>0</v>
      </c>
      <c r="AR173" s="90" t="s">
        <v>121</v>
      </c>
      <c r="AT173" s="90" t="s">
        <v>117</v>
      </c>
      <c r="AU173" s="90" t="s">
        <v>78</v>
      </c>
      <c r="AY173" s="90" t="s">
        <v>115</v>
      </c>
      <c r="BE173" s="181">
        <f>IF(N173="základní",J173,0)</f>
        <v>0</v>
      </c>
      <c r="BF173" s="181">
        <f>IF(N173="snížená",J173,0)</f>
        <v>0</v>
      </c>
      <c r="BG173" s="181">
        <f>IF(N173="zákl. přenesená",J173,0)</f>
        <v>0</v>
      </c>
      <c r="BH173" s="181">
        <f>IF(N173="sníž. přenesená",J173,0)</f>
        <v>0</v>
      </c>
      <c r="BI173" s="181">
        <f>IF(N173="nulová",J173,0)</f>
        <v>0</v>
      </c>
      <c r="BJ173" s="90" t="s">
        <v>78</v>
      </c>
      <c r="BK173" s="181">
        <f>ROUND(I173*H173,2)</f>
        <v>0</v>
      </c>
      <c r="BL173" s="90" t="s">
        <v>121</v>
      </c>
      <c r="BM173" s="90" t="s">
        <v>302</v>
      </c>
    </row>
    <row r="174" spans="2:65" s="143" customFormat="1" ht="27">
      <c r="B174" s="100"/>
      <c r="D174" s="182" t="s">
        <v>122</v>
      </c>
      <c r="F174" s="183" t="s">
        <v>263</v>
      </c>
      <c r="L174" s="100"/>
      <c r="M174" s="184"/>
      <c r="N174" s="102"/>
      <c r="O174" s="102"/>
      <c r="P174" s="102"/>
      <c r="Q174" s="102"/>
      <c r="R174" s="102"/>
      <c r="S174" s="102"/>
      <c r="T174" s="185"/>
      <c r="AT174" s="90" t="s">
        <v>122</v>
      </c>
      <c r="AU174" s="90" t="s">
        <v>78</v>
      </c>
    </row>
    <row r="175" spans="2:65" s="143" customFormat="1" ht="16.5" customHeight="1">
      <c r="B175" s="100"/>
      <c r="C175" s="171" t="s">
        <v>303</v>
      </c>
      <c r="D175" s="171" t="s">
        <v>117</v>
      </c>
      <c r="E175" s="172" t="s">
        <v>304</v>
      </c>
      <c r="F175" s="173" t="s">
        <v>305</v>
      </c>
      <c r="G175" s="174" t="s">
        <v>120</v>
      </c>
      <c r="H175" s="175">
        <v>4</v>
      </c>
      <c r="I175" s="211"/>
      <c r="J175" s="176">
        <f>ROUND(I175*H175,2)</f>
        <v>0</v>
      </c>
      <c r="K175" s="173" t="s">
        <v>5</v>
      </c>
      <c r="L175" s="100"/>
      <c r="M175" s="177" t="s">
        <v>5</v>
      </c>
      <c r="N175" s="178" t="s">
        <v>41</v>
      </c>
      <c r="O175" s="102"/>
      <c r="P175" s="179">
        <f>O175*H175</f>
        <v>0</v>
      </c>
      <c r="Q175" s="179">
        <v>0</v>
      </c>
      <c r="R175" s="179">
        <f>Q175*H175</f>
        <v>0</v>
      </c>
      <c r="S175" s="179">
        <v>0</v>
      </c>
      <c r="T175" s="180">
        <f>S175*H175</f>
        <v>0</v>
      </c>
      <c r="AR175" s="90" t="s">
        <v>121</v>
      </c>
      <c r="AT175" s="90" t="s">
        <v>117</v>
      </c>
      <c r="AU175" s="90" t="s">
        <v>78</v>
      </c>
      <c r="AY175" s="90" t="s">
        <v>115</v>
      </c>
      <c r="BE175" s="181">
        <f>IF(N175="základní",J175,0)</f>
        <v>0</v>
      </c>
      <c r="BF175" s="181">
        <f>IF(N175="snížená",J175,0)</f>
        <v>0</v>
      </c>
      <c r="BG175" s="181">
        <f>IF(N175="zákl. přenesená",J175,0)</f>
        <v>0</v>
      </c>
      <c r="BH175" s="181">
        <f>IF(N175="sníž. přenesená",J175,0)</f>
        <v>0</v>
      </c>
      <c r="BI175" s="181">
        <f>IF(N175="nulová",J175,0)</f>
        <v>0</v>
      </c>
      <c r="BJ175" s="90" t="s">
        <v>78</v>
      </c>
      <c r="BK175" s="181">
        <f>ROUND(I175*H175,2)</f>
        <v>0</v>
      </c>
      <c r="BL175" s="90" t="s">
        <v>121</v>
      </c>
      <c r="BM175" s="90" t="s">
        <v>306</v>
      </c>
    </row>
    <row r="176" spans="2:65" s="143" customFormat="1" ht="27">
      <c r="B176" s="100"/>
      <c r="D176" s="182" t="s">
        <v>122</v>
      </c>
      <c r="F176" s="183" t="s">
        <v>185</v>
      </c>
      <c r="L176" s="100"/>
      <c r="M176" s="184"/>
      <c r="N176" s="102"/>
      <c r="O176" s="102"/>
      <c r="P176" s="102"/>
      <c r="Q176" s="102"/>
      <c r="R176" s="102"/>
      <c r="S176" s="102"/>
      <c r="T176" s="185"/>
      <c r="AT176" s="90" t="s">
        <v>122</v>
      </c>
      <c r="AU176" s="90" t="s">
        <v>78</v>
      </c>
    </row>
    <row r="177" spans="2:65" s="143" customFormat="1" ht="16.5" customHeight="1">
      <c r="B177" s="100"/>
      <c r="C177" s="171" t="s">
        <v>210</v>
      </c>
      <c r="D177" s="171" t="s">
        <v>117</v>
      </c>
      <c r="E177" s="172" t="s">
        <v>307</v>
      </c>
      <c r="F177" s="173" t="s">
        <v>308</v>
      </c>
      <c r="G177" s="174" t="s">
        <v>120</v>
      </c>
      <c r="H177" s="175">
        <v>2</v>
      </c>
      <c r="I177" s="211"/>
      <c r="J177" s="176">
        <f>ROUND(I177*H177,2)</f>
        <v>0</v>
      </c>
      <c r="K177" s="173" t="s">
        <v>5</v>
      </c>
      <c r="L177" s="100"/>
      <c r="M177" s="177" t="s">
        <v>5</v>
      </c>
      <c r="N177" s="178" t="s">
        <v>41</v>
      </c>
      <c r="O177" s="102"/>
      <c r="P177" s="179">
        <f>O177*H177</f>
        <v>0</v>
      </c>
      <c r="Q177" s="179">
        <v>0</v>
      </c>
      <c r="R177" s="179">
        <f>Q177*H177</f>
        <v>0</v>
      </c>
      <c r="S177" s="179">
        <v>0</v>
      </c>
      <c r="T177" s="180">
        <f>S177*H177</f>
        <v>0</v>
      </c>
      <c r="AR177" s="90" t="s">
        <v>121</v>
      </c>
      <c r="AT177" s="90" t="s">
        <v>117</v>
      </c>
      <c r="AU177" s="90" t="s">
        <v>78</v>
      </c>
      <c r="AY177" s="90" t="s">
        <v>115</v>
      </c>
      <c r="BE177" s="181">
        <f>IF(N177="základní",J177,0)</f>
        <v>0</v>
      </c>
      <c r="BF177" s="181">
        <f>IF(N177="snížená",J177,0)</f>
        <v>0</v>
      </c>
      <c r="BG177" s="181">
        <f>IF(N177="zákl. přenesená",J177,0)</f>
        <v>0</v>
      </c>
      <c r="BH177" s="181">
        <f>IF(N177="sníž. přenesená",J177,0)</f>
        <v>0</v>
      </c>
      <c r="BI177" s="181">
        <f>IF(N177="nulová",J177,0)</f>
        <v>0</v>
      </c>
      <c r="BJ177" s="90" t="s">
        <v>78</v>
      </c>
      <c r="BK177" s="181">
        <f>ROUND(I177*H177,2)</f>
        <v>0</v>
      </c>
      <c r="BL177" s="90" t="s">
        <v>121</v>
      </c>
      <c r="BM177" s="90" t="s">
        <v>309</v>
      </c>
    </row>
    <row r="178" spans="2:65" s="143" customFormat="1" ht="27">
      <c r="B178" s="100"/>
      <c r="D178" s="182" t="s">
        <v>122</v>
      </c>
      <c r="F178" s="183" t="s">
        <v>310</v>
      </c>
      <c r="L178" s="100"/>
      <c r="M178" s="184"/>
      <c r="N178" s="102"/>
      <c r="O178" s="102"/>
      <c r="P178" s="102"/>
      <c r="Q178" s="102"/>
      <c r="R178" s="102"/>
      <c r="S178" s="102"/>
      <c r="T178" s="185"/>
      <c r="AT178" s="90" t="s">
        <v>122</v>
      </c>
      <c r="AU178" s="90" t="s">
        <v>78</v>
      </c>
    </row>
    <row r="179" spans="2:65" s="143" customFormat="1" ht="16.5" customHeight="1">
      <c r="B179" s="100"/>
      <c r="C179" s="171" t="s">
        <v>311</v>
      </c>
      <c r="D179" s="171" t="s">
        <v>117</v>
      </c>
      <c r="E179" s="172" t="s">
        <v>312</v>
      </c>
      <c r="F179" s="173" t="s">
        <v>313</v>
      </c>
      <c r="G179" s="174" t="s">
        <v>120</v>
      </c>
      <c r="H179" s="175">
        <v>22</v>
      </c>
      <c r="I179" s="211"/>
      <c r="J179" s="176">
        <f>ROUND(I179*H179,2)</f>
        <v>0</v>
      </c>
      <c r="K179" s="173" t="s">
        <v>5</v>
      </c>
      <c r="L179" s="100"/>
      <c r="M179" s="177" t="s">
        <v>5</v>
      </c>
      <c r="N179" s="178" t="s">
        <v>41</v>
      </c>
      <c r="O179" s="102"/>
      <c r="P179" s="179">
        <f>O179*H179</f>
        <v>0</v>
      </c>
      <c r="Q179" s="179">
        <v>0</v>
      </c>
      <c r="R179" s="179">
        <f>Q179*H179</f>
        <v>0</v>
      </c>
      <c r="S179" s="179">
        <v>0</v>
      </c>
      <c r="T179" s="180">
        <f>S179*H179</f>
        <v>0</v>
      </c>
      <c r="AR179" s="90" t="s">
        <v>121</v>
      </c>
      <c r="AT179" s="90" t="s">
        <v>117</v>
      </c>
      <c r="AU179" s="90" t="s">
        <v>78</v>
      </c>
      <c r="AY179" s="90" t="s">
        <v>115</v>
      </c>
      <c r="BE179" s="181">
        <f>IF(N179="základní",J179,0)</f>
        <v>0</v>
      </c>
      <c r="BF179" s="181">
        <f>IF(N179="snížená",J179,0)</f>
        <v>0</v>
      </c>
      <c r="BG179" s="181">
        <f>IF(N179="zákl. přenesená",J179,0)</f>
        <v>0</v>
      </c>
      <c r="BH179" s="181">
        <f>IF(N179="sníž. přenesená",J179,0)</f>
        <v>0</v>
      </c>
      <c r="BI179" s="181">
        <f>IF(N179="nulová",J179,0)</f>
        <v>0</v>
      </c>
      <c r="BJ179" s="90" t="s">
        <v>78</v>
      </c>
      <c r="BK179" s="181">
        <f>ROUND(I179*H179,2)</f>
        <v>0</v>
      </c>
      <c r="BL179" s="90" t="s">
        <v>121</v>
      </c>
      <c r="BM179" s="90" t="s">
        <v>314</v>
      </c>
    </row>
    <row r="180" spans="2:65" s="143" customFormat="1" ht="27">
      <c r="B180" s="100"/>
      <c r="D180" s="182" t="s">
        <v>122</v>
      </c>
      <c r="F180" s="183" t="s">
        <v>315</v>
      </c>
      <c r="L180" s="100"/>
      <c r="M180" s="184"/>
      <c r="N180" s="102"/>
      <c r="O180" s="102"/>
      <c r="P180" s="102"/>
      <c r="Q180" s="102"/>
      <c r="R180" s="102"/>
      <c r="S180" s="102"/>
      <c r="T180" s="185"/>
      <c r="AT180" s="90" t="s">
        <v>122</v>
      </c>
      <c r="AU180" s="90" t="s">
        <v>78</v>
      </c>
    </row>
    <row r="181" spans="2:65" s="143" customFormat="1" ht="16.5" customHeight="1">
      <c r="B181" s="100"/>
      <c r="C181" s="171" t="s">
        <v>214</v>
      </c>
      <c r="D181" s="171" t="s">
        <v>117</v>
      </c>
      <c r="E181" s="172" t="s">
        <v>316</v>
      </c>
      <c r="F181" s="173" t="s">
        <v>317</v>
      </c>
      <c r="G181" s="174" t="s">
        <v>120</v>
      </c>
      <c r="H181" s="175">
        <v>22</v>
      </c>
      <c r="I181" s="211"/>
      <c r="J181" s="176">
        <f>ROUND(I181*H181,2)</f>
        <v>0</v>
      </c>
      <c r="K181" s="173" t="s">
        <v>5</v>
      </c>
      <c r="L181" s="100"/>
      <c r="M181" s="177" t="s">
        <v>5</v>
      </c>
      <c r="N181" s="178" t="s">
        <v>41</v>
      </c>
      <c r="O181" s="102"/>
      <c r="P181" s="179">
        <f>O181*H181</f>
        <v>0</v>
      </c>
      <c r="Q181" s="179">
        <v>0</v>
      </c>
      <c r="R181" s="179">
        <f>Q181*H181</f>
        <v>0</v>
      </c>
      <c r="S181" s="179">
        <v>0</v>
      </c>
      <c r="T181" s="180">
        <f>S181*H181</f>
        <v>0</v>
      </c>
      <c r="AR181" s="90" t="s">
        <v>121</v>
      </c>
      <c r="AT181" s="90" t="s">
        <v>117</v>
      </c>
      <c r="AU181" s="90" t="s">
        <v>78</v>
      </c>
      <c r="AY181" s="90" t="s">
        <v>115</v>
      </c>
      <c r="BE181" s="181">
        <f>IF(N181="základní",J181,0)</f>
        <v>0</v>
      </c>
      <c r="BF181" s="181">
        <f>IF(N181="snížená",J181,0)</f>
        <v>0</v>
      </c>
      <c r="BG181" s="181">
        <f>IF(N181="zákl. přenesená",J181,0)</f>
        <v>0</v>
      </c>
      <c r="BH181" s="181">
        <f>IF(N181="sníž. přenesená",J181,0)</f>
        <v>0</v>
      </c>
      <c r="BI181" s="181">
        <f>IF(N181="nulová",J181,0)</f>
        <v>0</v>
      </c>
      <c r="BJ181" s="90" t="s">
        <v>78</v>
      </c>
      <c r="BK181" s="181">
        <f>ROUND(I181*H181,2)</f>
        <v>0</v>
      </c>
      <c r="BL181" s="90" t="s">
        <v>121</v>
      </c>
      <c r="BM181" s="90" t="s">
        <v>318</v>
      </c>
    </row>
    <row r="182" spans="2:65" s="143" customFormat="1" ht="27">
      <c r="B182" s="100"/>
      <c r="D182" s="182" t="s">
        <v>122</v>
      </c>
      <c r="F182" s="183" t="s">
        <v>315</v>
      </c>
      <c r="L182" s="100"/>
      <c r="M182" s="184"/>
      <c r="N182" s="102"/>
      <c r="O182" s="102"/>
      <c r="P182" s="102"/>
      <c r="Q182" s="102"/>
      <c r="R182" s="102"/>
      <c r="S182" s="102"/>
      <c r="T182" s="185"/>
      <c r="AT182" s="90" t="s">
        <v>122</v>
      </c>
      <c r="AU182" s="90" t="s">
        <v>78</v>
      </c>
    </row>
    <row r="183" spans="2:65" s="143" customFormat="1" ht="16.5" customHeight="1">
      <c r="B183" s="100"/>
      <c r="C183" s="171" t="s">
        <v>319</v>
      </c>
      <c r="D183" s="171" t="s">
        <v>117</v>
      </c>
      <c r="E183" s="172" t="s">
        <v>320</v>
      </c>
      <c r="F183" s="173" t="s">
        <v>321</v>
      </c>
      <c r="G183" s="174" t="s">
        <v>120</v>
      </c>
      <c r="H183" s="175">
        <v>1</v>
      </c>
      <c r="I183" s="211"/>
      <c r="J183" s="176">
        <f>ROUND(I183*H183,2)</f>
        <v>0</v>
      </c>
      <c r="K183" s="173" t="s">
        <v>5</v>
      </c>
      <c r="L183" s="100"/>
      <c r="M183" s="177" t="s">
        <v>5</v>
      </c>
      <c r="N183" s="178" t="s">
        <v>41</v>
      </c>
      <c r="O183" s="102"/>
      <c r="P183" s="179">
        <f>O183*H183</f>
        <v>0</v>
      </c>
      <c r="Q183" s="179">
        <v>0</v>
      </c>
      <c r="R183" s="179">
        <f>Q183*H183</f>
        <v>0</v>
      </c>
      <c r="S183" s="179">
        <v>0</v>
      </c>
      <c r="T183" s="180">
        <f>S183*H183</f>
        <v>0</v>
      </c>
      <c r="AR183" s="90" t="s">
        <v>121</v>
      </c>
      <c r="AT183" s="90" t="s">
        <v>117</v>
      </c>
      <c r="AU183" s="90" t="s">
        <v>78</v>
      </c>
      <c r="AY183" s="90" t="s">
        <v>115</v>
      </c>
      <c r="BE183" s="181">
        <f>IF(N183="základní",J183,0)</f>
        <v>0</v>
      </c>
      <c r="BF183" s="181">
        <f>IF(N183="snížená",J183,0)</f>
        <v>0</v>
      </c>
      <c r="BG183" s="181">
        <f>IF(N183="zákl. přenesená",J183,0)</f>
        <v>0</v>
      </c>
      <c r="BH183" s="181">
        <f>IF(N183="sníž. přenesená",J183,0)</f>
        <v>0</v>
      </c>
      <c r="BI183" s="181">
        <f>IF(N183="nulová",J183,0)</f>
        <v>0</v>
      </c>
      <c r="BJ183" s="90" t="s">
        <v>78</v>
      </c>
      <c r="BK183" s="181">
        <f>ROUND(I183*H183,2)</f>
        <v>0</v>
      </c>
      <c r="BL183" s="90" t="s">
        <v>121</v>
      </c>
      <c r="BM183" s="90" t="s">
        <v>322</v>
      </c>
    </row>
    <row r="184" spans="2:65" s="143" customFormat="1" ht="27">
      <c r="B184" s="100"/>
      <c r="D184" s="182" t="s">
        <v>122</v>
      </c>
      <c r="F184" s="183" t="s">
        <v>215</v>
      </c>
      <c r="L184" s="100"/>
      <c r="M184" s="184"/>
      <c r="N184" s="102"/>
      <c r="O184" s="102"/>
      <c r="P184" s="102"/>
      <c r="Q184" s="102"/>
      <c r="R184" s="102"/>
      <c r="S184" s="102"/>
      <c r="T184" s="185"/>
      <c r="AT184" s="90" t="s">
        <v>122</v>
      </c>
      <c r="AU184" s="90" t="s">
        <v>78</v>
      </c>
    </row>
    <row r="185" spans="2:65" s="143" customFormat="1" ht="16.5" customHeight="1">
      <c r="B185" s="100"/>
      <c r="C185" s="171" t="s">
        <v>218</v>
      </c>
      <c r="D185" s="171" t="s">
        <v>117</v>
      </c>
      <c r="E185" s="172" t="s">
        <v>323</v>
      </c>
      <c r="F185" s="173" t="s">
        <v>324</v>
      </c>
      <c r="G185" s="174" t="s">
        <v>120</v>
      </c>
      <c r="H185" s="175">
        <v>98</v>
      </c>
      <c r="I185" s="211"/>
      <c r="J185" s="176">
        <f>ROUND(I185*H185,2)</f>
        <v>0</v>
      </c>
      <c r="K185" s="173" t="s">
        <v>5</v>
      </c>
      <c r="L185" s="100"/>
      <c r="M185" s="177" t="s">
        <v>5</v>
      </c>
      <c r="N185" s="178" t="s">
        <v>41</v>
      </c>
      <c r="O185" s="102"/>
      <c r="P185" s="179">
        <f>O185*H185</f>
        <v>0</v>
      </c>
      <c r="Q185" s="179">
        <v>0</v>
      </c>
      <c r="R185" s="179">
        <f>Q185*H185</f>
        <v>0</v>
      </c>
      <c r="S185" s="179">
        <v>0</v>
      </c>
      <c r="T185" s="180">
        <f>S185*H185</f>
        <v>0</v>
      </c>
      <c r="AR185" s="90" t="s">
        <v>121</v>
      </c>
      <c r="AT185" s="90" t="s">
        <v>117</v>
      </c>
      <c r="AU185" s="90" t="s">
        <v>78</v>
      </c>
      <c r="AY185" s="90" t="s">
        <v>115</v>
      </c>
      <c r="BE185" s="181">
        <f>IF(N185="základní",J185,0)</f>
        <v>0</v>
      </c>
      <c r="BF185" s="181">
        <f>IF(N185="snížená",J185,0)</f>
        <v>0</v>
      </c>
      <c r="BG185" s="181">
        <f>IF(N185="zákl. přenesená",J185,0)</f>
        <v>0</v>
      </c>
      <c r="BH185" s="181">
        <f>IF(N185="sníž. přenesená",J185,0)</f>
        <v>0</v>
      </c>
      <c r="BI185" s="181">
        <f>IF(N185="nulová",J185,0)</f>
        <v>0</v>
      </c>
      <c r="BJ185" s="90" t="s">
        <v>78</v>
      </c>
      <c r="BK185" s="181">
        <f>ROUND(I185*H185,2)</f>
        <v>0</v>
      </c>
      <c r="BL185" s="90" t="s">
        <v>121</v>
      </c>
      <c r="BM185" s="90" t="s">
        <v>325</v>
      </c>
    </row>
    <row r="186" spans="2:65" s="143" customFormat="1" ht="27">
      <c r="B186" s="100"/>
      <c r="D186" s="182" t="s">
        <v>122</v>
      </c>
      <c r="F186" s="183" t="s">
        <v>680</v>
      </c>
      <c r="L186" s="100"/>
      <c r="M186" s="184"/>
      <c r="N186" s="102"/>
      <c r="O186" s="102"/>
      <c r="P186" s="102"/>
      <c r="Q186" s="102"/>
      <c r="R186" s="102"/>
      <c r="S186" s="102"/>
      <c r="T186" s="185"/>
      <c r="AT186" s="90" t="s">
        <v>122</v>
      </c>
      <c r="AU186" s="90" t="s">
        <v>78</v>
      </c>
    </row>
    <row r="187" spans="2:65" s="143" customFormat="1" ht="16.5" customHeight="1">
      <c r="B187" s="100"/>
      <c r="C187" s="171" t="s">
        <v>326</v>
      </c>
      <c r="D187" s="171" t="s">
        <v>117</v>
      </c>
      <c r="E187" s="172" t="s">
        <v>327</v>
      </c>
      <c r="F187" s="173" t="s">
        <v>328</v>
      </c>
      <c r="G187" s="174" t="s">
        <v>120</v>
      </c>
      <c r="H187" s="175">
        <v>4</v>
      </c>
      <c r="I187" s="211"/>
      <c r="J187" s="176">
        <f>ROUND(I187*H187,2)</f>
        <v>0</v>
      </c>
      <c r="K187" s="173" t="s">
        <v>5</v>
      </c>
      <c r="L187" s="100"/>
      <c r="M187" s="177" t="s">
        <v>5</v>
      </c>
      <c r="N187" s="178" t="s">
        <v>41</v>
      </c>
      <c r="O187" s="102"/>
      <c r="P187" s="179">
        <f>O187*H187</f>
        <v>0</v>
      </c>
      <c r="Q187" s="179">
        <v>0</v>
      </c>
      <c r="R187" s="179">
        <f>Q187*H187</f>
        <v>0</v>
      </c>
      <c r="S187" s="179">
        <v>0</v>
      </c>
      <c r="T187" s="180">
        <f>S187*H187</f>
        <v>0</v>
      </c>
      <c r="AR187" s="90" t="s">
        <v>121</v>
      </c>
      <c r="AT187" s="90" t="s">
        <v>117</v>
      </c>
      <c r="AU187" s="90" t="s">
        <v>78</v>
      </c>
      <c r="AY187" s="90" t="s">
        <v>115</v>
      </c>
      <c r="BE187" s="181">
        <f>IF(N187="základní",J187,0)</f>
        <v>0</v>
      </c>
      <c r="BF187" s="181">
        <f>IF(N187="snížená",J187,0)</f>
        <v>0</v>
      </c>
      <c r="BG187" s="181">
        <f>IF(N187="zákl. přenesená",J187,0)</f>
        <v>0</v>
      </c>
      <c r="BH187" s="181">
        <f>IF(N187="sníž. přenesená",J187,0)</f>
        <v>0</v>
      </c>
      <c r="BI187" s="181">
        <f>IF(N187="nulová",J187,0)</f>
        <v>0</v>
      </c>
      <c r="BJ187" s="90" t="s">
        <v>78</v>
      </c>
      <c r="BK187" s="181">
        <f>ROUND(I187*H187,2)</f>
        <v>0</v>
      </c>
      <c r="BL187" s="90" t="s">
        <v>121</v>
      </c>
      <c r="BM187" s="90" t="s">
        <v>329</v>
      </c>
    </row>
    <row r="188" spans="2:65" s="143" customFormat="1" ht="27">
      <c r="B188" s="100"/>
      <c r="D188" s="182" t="s">
        <v>122</v>
      </c>
      <c r="F188" s="183" t="s">
        <v>299</v>
      </c>
      <c r="L188" s="100"/>
      <c r="M188" s="184"/>
      <c r="N188" s="102"/>
      <c r="O188" s="102"/>
      <c r="P188" s="102"/>
      <c r="Q188" s="102"/>
      <c r="R188" s="102"/>
      <c r="S188" s="102"/>
      <c r="T188" s="185"/>
      <c r="AT188" s="90" t="s">
        <v>122</v>
      </c>
      <c r="AU188" s="90" t="s">
        <v>78</v>
      </c>
    </row>
    <row r="189" spans="2:65" s="143" customFormat="1" ht="16.5" customHeight="1">
      <c r="B189" s="100"/>
      <c r="C189" s="171" t="s">
        <v>222</v>
      </c>
      <c r="D189" s="171" t="s">
        <v>117</v>
      </c>
      <c r="E189" s="172" t="s">
        <v>330</v>
      </c>
      <c r="F189" s="173" t="s">
        <v>331</v>
      </c>
      <c r="G189" s="174" t="s">
        <v>120</v>
      </c>
      <c r="H189" s="175">
        <v>6</v>
      </c>
      <c r="I189" s="211"/>
      <c r="J189" s="176">
        <f>ROUND(I189*H189,2)</f>
        <v>0</v>
      </c>
      <c r="K189" s="173" t="s">
        <v>5</v>
      </c>
      <c r="L189" s="100"/>
      <c r="M189" s="177" t="s">
        <v>5</v>
      </c>
      <c r="N189" s="178" t="s">
        <v>41</v>
      </c>
      <c r="O189" s="102"/>
      <c r="P189" s="179">
        <f>O189*H189</f>
        <v>0</v>
      </c>
      <c r="Q189" s="179">
        <v>0</v>
      </c>
      <c r="R189" s="179">
        <f>Q189*H189</f>
        <v>0</v>
      </c>
      <c r="S189" s="179">
        <v>0</v>
      </c>
      <c r="T189" s="180">
        <f>S189*H189</f>
        <v>0</v>
      </c>
      <c r="AR189" s="90" t="s">
        <v>121</v>
      </c>
      <c r="AT189" s="90" t="s">
        <v>117</v>
      </c>
      <c r="AU189" s="90" t="s">
        <v>78</v>
      </c>
      <c r="AY189" s="90" t="s">
        <v>115</v>
      </c>
      <c r="BE189" s="181">
        <f>IF(N189="základní",J189,0)</f>
        <v>0</v>
      </c>
      <c r="BF189" s="181">
        <f>IF(N189="snížená",J189,0)</f>
        <v>0</v>
      </c>
      <c r="BG189" s="181">
        <f>IF(N189="zákl. přenesená",J189,0)</f>
        <v>0</v>
      </c>
      <c r="BH189" s="181">
        <f>IF(N189="sníž. přenesená",J189,0)</f>
        <v>0</v>
      </c>
      <c r="BI189" s="181">
        <f>IF(N189="nulová",J189,0)</f>
        <v>0</v>
      </c>
      <c r="BJ189" s="90" t="s">
        <v>78</v>
      </c>
      <c r="BK189" s="181">
        <f>ROUND(I189*H189,2)</f>
        <v>0</v>
      </c>
      <c r="BL189" s="90" t="s">
        <v>121</v>
      </c>
      <c r="BM189" s="90" t="s">
        <v>332</v>
      </c>
    </row>
    <row r="190" spans="2:65" s="143" customFormat="1" ht="27">
      <c r="B190" s="100"/>
      <c r="D190" s="182" t="s">
        <v>122</v>
      </c>
      <c r="F190" s="183" t="s">
        <v>276</v>
      </c>
      <c r="L190" s="100"/>
      <c r="M190" s="184"/>
      <c r="N190" s="102"/>
      <c r="O190" s="102"/>
      <c r="P190" s="102"/>
      <c r="Q190" s="102"/>
      <c r="R190" s="102"/>
      <c r="S190" s="102"/>
      <c r="T190" s="185"/>
      <c r="AT190" s="90" t="s">
        <v>122</v>
      </c>
      <c r="AU190" s="90" t="s">
        <v>78</v>
      </c>
    </row>
    <row r="191" spans="2:65" s="143" customFormat="1" ht="16.5" customHeight="1">
      <c r="B191" s="100"/>
      <c r="C191" s="171" t="s">
        <v>333</v>
      </c>
      <c r="D191" s="171" t="s">
        <v>117</v>
      </c>
      <c r="E191" s="172" t="s">
        <v>334</v>
      </c>
      <c r="F191" s="173" t="s">
        <v>335</v>
      </c>
      <c r="G191" s="174" t="s">
        <v>120</v>
      </c>
      <c r="H191" s="175">
        <v>15</v>
      </c>
      <c r="I191" s="211"/>
      <c r="J191" s="176">
        <f>ROUND(I191*H191,2)</f>
        <v>0</v>
      </c>
      <c r="K191" s="173" t="s">
        <v>5</v>
      </c>
      <c r="L191" s="100"/>
      <c r="M191" s="177" t="s">
        <v>5</v>
      </c>
      <c r="N191" s="178" t="s">
        <v>41</v>
      </c>
      <c r="O191" s="102"/>
      <c r="P191" s="179">
        <f>O191*H191</f>
        <v>0</v>
      </c>
      <c r="Q191" s="179">
        <v>0</v>
      </c>
      <c r="R191" s="179">
        <f>Q191*H191</f>
        <v>0</v>
      </c>
      <c r="S191" s="179">
        <v>0</v>
      </c>
      <c r="T191" s="180">
        <f>S191*H191</f>
        <v>0</v>
      </c>
      <c r="AR191" s="90" t="s">
        <v>121</v>
      </c>
      <c r="AT191" s="90" t="s">
        <v>117</v>
      </c>
      <c r="AU191" s="90" t="s">
        <v>78</v>
      </c>
      <c r="AY191" s="90" t="s">
        <v>115</v>
      </c>
      <c r="BE191" s="181">
        <f>IF(N191="základní",J191,0)</f>
        <v>0</v>
      </c>
      <c r="BF191" s="181">
        <f>IF(N191="snížená",J191,0)</f>
        <v>0</v>
      </c>
      <c r="BG191" s="181">
        <f>IF(N191="zákl. přenesená",J191,0)</f>
        <v>0</v>
      </c>
      <c r="BH191" s="181">
        <f>IF(N191="sníž. přenesená",J191,0)</f>
        <v>0</v>
      </c>
      <c r="BI191" s="181">
        <f>IF(N191="nulová",J191,0)</f>
        <v>0</v>
      </c>
      <c r="BJ191" s="90" t="s">
        <v>78</v>
      </c>
      <c r="BK191" s="181">
        <f>ROUND(I191*H191,2)</f>
        <v>0</v>
      </c>
      <c r="BL191" s="90" t="s">
        <v>121</v>
      </c>
      <c r="BM191" s="90" t="s">
        <v>336</v>
      </c>
    </row>
    <row r="192" spans="2:65" s="143" customFormat="1" ht="27">
      <c r="B192" s="100"/>
      <c r="D192" s="182" t="s">
        <v>122</v>
      </c>
      <c r="F192" s="183" t="s">
        <v>337</v>
      </c>
      <c r="L192" s="100"/>
      <c r="M192" s="184"/>
      <c r="N192" s="102"/>
      <c r="O192" s="102"/>
      <c r="P192" s="102"/>
      <c r="Q192" s="102"/>
      <c r="R192" s="102"/>
      <c r="S192" s="102"/>
      <c r="T192" s="185"/>
      <c r="AT192" s="90" t="s">
        <v>122</v>
      </c>
      <c r="AU192" s="90" t="s">
        <v>78</v>
      </c>
    </row>
    <row r="193" spans="2:65" s="143" customFormat="1" ht="16.5" customHeight="1">
      <c r="B193" s="100"/>
      <c r="C193" s="171" t="s">
        <v>227</v>
      </c>
      <c r="D193" s="171" t="s">
        <v>117</v>
      </c>
      <c r="E193" s="172" t="s">
        <v>338</v>
      </c>
      <c r="F193" s="173" t="s">
        <v>339</v>
      </c>
      <c r="G193" s="174" t="s">
        <v>120</v>
      </c>
      <c r="H193" s="175">
        <v>325</v>
      </c>
      <c r="I193" s="211"/>
      <c r="J193" s="176">
        <f>ROUND(I193*H193,2)</f>
        <v>0</v>
      </c>
      <c r="K193" s="173" t="s">
        <v>5</v>
      </c>
      <c r="L193" s="100"/>
      <c r="M193" s="177" t="s">
        <v>5</v>
      </c>
      <c r="N193" s="178" t="s">
        <v>41</v>
      </c>
      <c r="O193" s="102"/>
      <c r="P193" s="179">
        <f>O193*H193</f>
        <v>0</v>
      </c>
      <c r="Q193" s="179">
        <v>0</v>
      </c>
      <c r="R193" s="179">
        <f>Q193*H193</f>
        <v>0</v>
      </c>
      <c r="S193" s="179">
        <v>0</v>
      </c>
      <c r="T193" s="180">
        <f>S193*H193</f>
        <v>0</v>
      </c>
      <c r="AR193" s="90" t="s">
        <v>121</v>
      </c>
      <c r="AT193" s="90" t="s">
        <v>117</v>
      </c>
      <c r="AU193" s="90" t="s">
        <v>78</v>
      </c>
      <c r="AY193" s="90" t="s">
        <v>115</v>
      </c>
      <c r="BE193" s="181">
        <f>IF(N193="základní",J193,0)</f>
        <v>0</v>
      </c>
      <c r="BF193" s="181">
        <f>IF(N193="snížená",J193,0)</f>
        <v>0</v>
      </c>
      <c r="BG193" s="181">
        <f>IF(N193="zákl. přenesená",J193,0)</f>
        <v>0</v>
      </c>
      <c r="BH193" s="181">
        <f>IF(N193="sníž. přenesená",J193,0)</f>
        <v>0</v>
      </c>
      <c r="BI193" s="181">
        <f>IF(N193="nulová",J193,0)</f>
        <v>0</v>
      </c>
      <c r="BJ193" s="90" t="s">
        <v>78</v>
      </c>
      <c r="BK193" s="181">
        <f>ROUND(I193*H193,2)</f>
        <v>0</v>
      </c>
      <c r="BL193" s="90" t="s">
        <v>121</v>
      </c>
      <c r="BM193" s="90" t="s">
        <v>340</v>
      </c>
    </row>
    <row r="194" spans="2:65" s="143" customFormat="1" ht="27">
      <c r="B194" s="100"/>
      <c r="D194" s="182" t="s">
        <v>122</v>
      </c>
      <c r="F194" s="183" t="s">
        <v>341</v>
      </c>
      <c r="L194" s="100"/>
      <c r="M194" s="184"/>
      <c r="N194" s="102"/>
      <c r="O194" s="102"/>
      <c r="P194" s="102"/>
      <c r="Q194" s="102"/>
      <c r="R194" s="102"/>
      <c r="S194" s="102"/>
      <c r="T194" s="185"/>
      <c r="AT194" s="90" t="s">
        <v>122</v>
      </c>
      <c r="AU194" s="90" t="s">
        <v>78</v>
      </c>
    </row>
    <row r="195" spans="2:65" s="143" customFormat="1" ht="16.5" customHeight="1">
      <c r="B195" s="100"/>
      <c r="C195" s="171" t="s">
        <v>342</v>
      </c>
      <c r="D195" s="171" t="s">
        <v>117</v>
      </c>
      <c r="E195" s="172" t="s">
        <v>343</v>
      </c>
      <c r="F195" s="173" t="s">
        <v>344</v>
      </c>
      <c r="G195" s="174" t="s">
        <v>120</v>
      </c>
      <c r="H195" s="175">
        <v>27</v>
      </c>
      <c r="I195" s="211"/>
      <c r="J195" s="176">
        <f>ROUND(I195*H195,2)</f>
        <v>0</v>
      </c>
      <c r="K195" s="173" t="s">
        <v>5</v>
      </c>
      <c r="L195" s="100"/>
      <c r="M195" s="177" t="s">
        <v>5</v>
      </c>
      <c r="N195" s="178" t="s">
        <v>41</v>
      </c>
      <c r="O195" s="102"/>
      <c r="P195" s="179">
        <f>O195*H195</f>
        <v>0</v>
      </c>
      <c r="Q195" s="179">
        <v>0</v>
      </c>
      <c r="R195" s="179">
        <f>Q195*H195</f>
        <v>0</v>
      </c>
      <c r="S195" s="179">
        <v>0</v>
      </c>
      <c r="T195" s="180">
        <f>S195*H195</f>
        <v>0</v>
      </c>
      <c r="AR195" s="90" t="s">
        <v>121</v>
      </c>
      <c r="AT195" s="90" t="s">
        <v>117</v>
      </c>
      <c r="AU195" s="90" t="s">
        <v>78</v>
      </c>
      <c r="AY195" s="90" t="s">
        <v>115</v>
      </c>
      <c r="BE195" s="181">
        <f>IF(N195="základní",J195,0)</f>
        <v>0</v>
      </c>
      <c r="BF195" s="181">
        <f>IF(N195="snížená",J195,0)</f>
        <v>0</v>
      </c>
      <c r="BG195" s="181">
        <f>IF(N195="zákl. přenesená",J195,0)</f>
        <v>0</v>
      </c>
      <c r="BH195" s="181">
        <f>IF(N195="sníž. přenesená",J195,0)</f>
        <v>0</v>
      </c>
      <c r="BI195" s="181">
        <f>IF(N195="nulová",J195,0)</f>
        <v>0</v>
      </c>
      <c r="BJ195" s="90" t="s">
        <v>78</v>
      </c>
      <c r="BK195" s="181">
        <f>ROUND(I195*H195,2)</f>
        <v>0</v>
      </c>
      <c r="BL195" s="90" t="s">
        <v>121</v>
      </c>
      <c r="BM195" s="90" t="s">
        <v>345</v>
      </c>
    </row>
    <row r="196" spans="2:65" s="143" customFormat="1" ht="27">
      <c r="B196" s="100"/>
      <c r="D196" s="182" t="s">
        <v>122</v>
      </c>
      <c r="F196" s="183" t="s">
        <v>682</v>
      </c>
      <c r="L196" s="100"/>
      <c r="M196" s="184"/>
      <c r="N196" s="102"/>
      <c r="O196" s="102"/>
      <c r="P196" s="102"/>
      <c r="Q196" s="102"/>
      <c r="R196" s="102"/>
      <c r="S196" s="102"/>
      <c r="T196" s="185"/>
      <c r="AT196" s="90" t="s">
        <v>122</v>
      </c>
      <c r="AU196" s="90" t="s">
        <v>78</v>
      </c>
    </row>
    <row r="197" spans="2:65" s="143" customFormat="1" ht="16.5" customHeight="1">
      <c r="B197" s="100"/>
      <c r="C197" s="171" t="s">
        <v>231</v>
      </c>
      <c r="D197" s="171" t="s">
        <v>117</v>
      </c>
      <c r="E197" s="172" t="s">
        <v>346</v>
      </c>
      <c r="F197" s="173" t="s">
        <v>347</v>
      </c>
      <c r="G197" s="174" t="s">
        <v>120</v>
      </c>
      <c r="H197" s="175">
        <v>18</v>
      </c>
      <c r="I197" s="211"/>
      <c r="J197" s="176">
        <f>ROUND(I197*H197,2)</f>
        <v>0</v>
      </c>
      <c r="K197" s="173" t="s">
        <v>5</v>
      </c>
      <c r="L197" s="100"/>
      <c r="M197" s="177" t="s">
        <v>5</v>
      </c>
      <c r="N197" s="178" t="s">
        <v>41</v>
      </c>
      <c r="O197" s="102"/>
      <c r="P197" s="179">
        <f>O197*H197</f>
        <v>0</v>
      </c>
      <c r="Q197" s="179">
        <v>0</v>
      </c>
      <c r="R197" s="179">
        <f>Q197*H197</f>
        <v>0</v>
      </c>
      <c r="S197" s="179">
        <v>0</v>
      </c>
      <c r="T197" s="180">
        <f>S197*H197</f>
        <v>0</v>
      </c>
      <c r="AR197" s="90" t="s">
        <v>121</v>
      </c>
      <c r="AT197" s="90" t="s">
        <v>117</v>
      </c>
      <c r="AU197" s="90" t="s">
        <v>78</v>
      </c>
      <c r="AY197" s="90" t="s">
        <v>115</v>
      </c>
      <c r="BE197" s="181">
        <f>IF(N197="základní",J197,0)</f>
        <v>0</v>
      </c>
      <c r="BF197" s="181">
        <f>IF(N197="snížená",J197,0)</f>
        <v>0</v>
      </c>
      <c r="BG197" s="181">
        <f>IF(N197="zákl. přenesená",J197,0)</f>
        <v>0</v>
      </c>
      <c r="BH197" s="181">
        <f>IF(N197="sníž. přenesená",J197,0)</f>
        <v>0</v>
      </c>
      <c r="BI197" s="181">
        <f>IF(N197="nulová",J197,0)</f>
        <v>0</v>
      </c>
      <c r="BJ197" s="90" t="s">
        <v>78</v>
      </c>
      <c r="BK197" s="181">
        <f>ROUND(I197*H197,2)</f>
        <v>0</v>
      </c>
      <c r="BL197" s="90" t="s">
        <v>121</v>
      </c>
      <c r="BM197" s="90" t="s">
        <v>348</v>
      </c>
    </row>
    <row r="198" spans="2:65" s="143" customFormat="1" ht="27">
      <c r="B198" s="100"/>
      <c r="D198" s="182" t="s">
        <v>122</v>
      </c>
      <c r="F198" s="183" t="s">
        <v>349</v>
      </c>
      <c r="L198" s="100"/>
      <c r="M198" s="184"/>
      <c r="N198" s="102"/>
      <c r="O198" s="102"/>
      <c r="P198" s="102"/>
      <c r="Q198" s="102"/>
      <c r="R198" s="102"/>
      <c r="S198" s="102"/>
      <c r="T198" s="185"/>
      <c r="AT198" s="90" t="s">
        <v>122</v>
      </c>
      <c r="AU198" s="90" t="s">
        <v>78</v>
      </c>
    </row>
    <row r="199" spans="2:65" s="143" customFormat="1" ht="16.5" customHeight="1">
      <c r="B199" s="100"/>
      <c r="C199" s="171" t="s">
        <v>350</v>
      </c>
      <c r="D199" s="171" t="s">
        <v>117</v>
      </c>
      <c r="E199" s="172" t="s">
        <v>351</v>
      </c>
      <c r="F199" s="173" t="s">
        <v>352</v>
      </c>
      <c r="G199" s="174" t="s">
        <v>120</v>
      </c>
      <c r="H199" s="175">
        <v>19</v>
      </c>
      <c r="I199" s="211"/>
      <c r="J199" s="176">
        <f>ROUND(I199*H199,2)</f>
        <v>0</v>
      </c>
      <c r="K199" s="173" t="s">
        <v>5</v>
      </c>
      <c r="L199" s="100"/>
      <c r="M199" s="177" t="s">
        <v>5</v>
      </c>
      <c r="N199" s="178" t="s">
        <v>41</v>
      </c>
      <c r="O199" s="102"/>
      <c r="P199" s="179">
        <f>O199*H199</f>
        <v>0</v>
      </c>
      <c r="Q199" s="179">
        <v>0</v>
      </c>
      <c r="R199" s="179">
        <f>Q199*H199</f>
        <v>0</v>
      </c>
      <c r="S199" s="179">
        <v>0</v>
      </c>
      <c r="T199" s="180">
        <f>S199*H199</f>
        <v>0</v>
      </c>
      <c r="AR199" s="90" t="s">
        <v>121</v>
      </c>
      <c r="AT199" s="90" t="s">
        <v>117</v>
      </c>
      <c r="AU199" s="90" t="s">
        <v>78</v>
      </c>
      <c r="AY199" s="90" t="s">
        <v>115</v>
      </c>
      <c r="BE199" s="181">
        <f>IF(N199="základní",J199,0)</f>
        <v>0</v>
      </c>
      <c r="BF199" s="181">
        <f>IF(N199="snížená",J199,0)</f>
        <v>0</v>
      </c>
      <c r="BG199" s="181">
        <f>IF(N199="zákl. přenesená",J199,0)</f>
        <v>0</v>
      </c>
      <c r="BH199" s="181">
        <f>IF(N199="sníž. přenesená",J199,0)</f>
        <v>0</v>
      </c>
      <c r="BI199" s="181">
        <f>IF(N199="nulová",J199,0)</f>
        <v>0</v>
      </c>
      <c r="BJ199" s="90" t="s">
        <v>78</v>
      </c>
      <c r="BK199" s="181">
        <f>ROUND(I199*H199,2)</f>
        <v>0</v>
      </c>
      <c r="BL199" s="90" t="s">
        <v>121</v>
      </c>
      <c r="BM199" s="90" t="s">
        <v>353</v>
      </c>
    </row>
    <row r="200" spans="2:65" s="143" customFormat="1" ht="27">
      <c r="B200" s="100"/>
      <c r="D200" s="182" t="s">
        <v>122</v>
      </c>
      <c r="F200" s="183" t="s">
        <v>354</v>
      </c>
      <c r="L200" s="100"/>
      <c r="M200" s="184"/>
      <c r="N200" s="102"/>
      <c r="O200" s="102"/>
      <c r="P200" s="102"/>
      <c r="Q200" s="102"/>
      <c r="R200" s="102"/>
      <c r="S200" s="102"/>
      <c r="T200" s="185"/>
      <c r="AT200" s="90" t="s">
        <v>122</v>
      </c>
      <c r="AU200" s="90" t="s">
        <v>78</v>
      </c>
    </row>
    <row r="201" spans="2:65" s="161" customFormat="1" ht="37.35" customHeight="1">
      <c r="B201" s="160"/>
      <c r="D201" s="162" t="s">
        <v>69</v>
      </c>
      <c r="E201" s="163" t="s">
        <v>121</v>
      </c>
      <c r="F201" s="163" t="s">
        <v>355</v>
      </c>
      <c r="J201" s="164">
        <f>BK201</f>
        <v>0</v>
      </c>
      <c r="L201" s="160"/>
      <c r="M201" s="165"/>
      <c r="N201" s="166"/>
      <c r="O201" s="166"/>
      <c r="P201" s="167">
        <f>SUM(P202:P251)</f>
        <v>0</v>
      </c>
      <c r="Q201" s="166"/>
      <c r="R201" s="167">
        <f>SUM(R202:R251)</f>
        <v>0</v>
      </c>
      <c r="S201" s="166"/>
      <c r="T201" s="168">
        <f>SUM(T202:T251)</f>
        <v>0</v>
      </c>
      <c r="AR201" s="162" t="s">
        <v>78</v>
      </c>
      <c r="AT201" s="169" t="s">
        <v>69</v>
      </c>
      <c r="AU201" s="169" t="s">
        <v>70</v>
      </c>
      <c r="AY201" s="162" t="s">
        <v>115</v>
      </c>
      <c r="BK201" s="170">
        <f>SUM(BK202:BK251)</f>
        <v>0</v>
      </c>
    </row>
    <row r="202" spans="2:65" s="143" customFormat="1" ht="16.5" customHeight="1">
      <c r="B202" s="100"/>
      <c r="C202" s="171" t="s">
        <v>235</v>
      </c>
      <c r="D202" s="171" t="s">
        <v>117</v>
      </c>
      <c r="E202" s="172" t="s">
        <v>356</v>
      </c>
      <c r="F202" s="173" t="s">
        <v>357</v>
      </c>
      <c r="G202" s="174" t="s">
        <v>358</v>
      </c>
      <c r="H202" s="175">
        <v>110</v>
      </c>
      <c r="I202" s="211"/>
      <c r="J202" s="176">
        <f>ROUND(I202*H202,2)</f>
        <v>0</v>
      </c>
      <c r="K202" s="173" t="s">
        <v>5</v>
      </c>
      <c r="L202" s="100"/>
      <c r="M202" s="177" t="s">
        <v>5</v>
      </c>
      <c r="N202" s="178" t="s">
        <v>41</v>
      </c>
      <c r="O202" s="102"/>
      <c r="P202" s="179">
        <f>O202*H202</f>
        <v>0</v>
      </c>
      <c r="Q202" s="179">
        <v>0</v>
      </c>
      <c r="R202" s="179">
        <f>Q202*H202</f>
        <v>0</v>
      </c>
      <c r="S202" s="179">
        <v>0</v>
      </c>
      <c r="T202" s="180">
        <f>S202*H202</f>
        <v>0</v>
      </c>
      <c r="AR202" s="90" t="s">
        <v>121</v>
      </c>
      <c r="AT202" s="90" t="s">
        <v>117</v>
      </c>
      <c r="AU202" s="90" t="s">
        <v>78</v>
      </c>
      <c r="AY202" s="90" t="s">
        <v>115</v>
      </c>
      <c r="BE202" s="181">
        <f>IF(N202="základní",J202,0)</f>
        <v>0</v>
      </c>
      <c r="BF202" s="181">
        <f>IF(N202="snížená",J202,0)</f>
        <v>0</v>
      </c>
      <c r="BG202" s="181">
        <f>IF(N202="zákl. přenesená",J202,0)</f>
        <v>0</v>
      </c>
      <c r="BH202" s="181">
        <f>IF(N202="sníž. přenesená",J202,0)</f>
        <v>0</v>
      </c>
      <c r="BI202" s="181">
        <f>IF(N202="nulová",J202,0)</f>
        <v>0</v>
      </c>
      <c r="BJ202" s="90" t="s">
        <v>78</v>
      </c>
      <c r="BK202" s="181">
        <f>ROUND(I202*H202,2)</f>
        <v>0</v>
      </c>
      <c r="BL202" s="90" t="s">
        <v>121</v>
      </c>
      <c r="BM202" s="90" t="s">
        <v>359</v>
      </c>
    </row>
    <row r="203" spans="2:65" s="143" customFormat="1" ht="27">
      <c r="B203" s="100"/>
      <c r="D203" s="182" t="s">
        <v>122</v>
      </c>
      <c r="F203" s="183" t="s">
        <v>360</v>
      </c>
      <c r="L203" s="100"/>
      <c r="M203" s="184"/>
      <c r="N203" s="102"/>
      <c r="O203" s="102"/>
      <c r="P203" s="102"/>
      <c r="Q203" s="102"/>
      <c r="R203" s="102"/>
      <c r="S203" s="102"/>
      <c r="T203" s="185"/>
      <c r="AT203" s="90" t="s">
        <v>122</v>
      </c>
      <c r="AU203" s="90" t="s">
        <v>78</v>
      </c>
    </row>
    <row r="204" spans="2:65" s="143" customFormat="1" ht="16.5" customHeight="1">
      <c r="B204" s="100"/>
      <c r="C204" s="171" t="s">
        <v>361</v>
      </c>
      <c r="D204" s="171" t="s">
        <v>117</v>
      </c>
      <c r="E204" s="172" t="s">
        <v>362</v>
      </c>
      <c r="F204" s="173" t="s">
        <v>363</v>
      </c>
      <c r="G204" s="174" t="s">
        <v>358</v>
      </c>
      <c r="H204" s="175">
        <v>5</v>
      </c>
      <c r="I204" s="211"/>
      <c r="J204" s="176">
        <f>ROUND(I204*H204,2)</f>
        <v>0</v>
      </c>
      <c r="K204" s="173" t="s">
        <v>5</v>
      </c>
      <c r="L204" s="100"/>
      <c r="M204" s="177" t="s">
        <v>5</v>
      </c>
      <c r="N204" s="178" t="s">
        <v>41</v>
      </c>
      <c r="O204" s="102"/>
      <c r="P204" s="179">
        <f>O204*H204</f>
        <v>0</v>
      </c>
      <c r="Q204" s="179">
        <v>0</v>
      </c>
      <c r="R204" s="179">
        <f>Q204*H204</f>
        <v>0</v>
      </c>
      <c r="S204" s="179">
        <v>0</v>
      </c>
      <c r="T204" s="180">
        <f>S204*H204</f>
        <v>0</v>
      </c>
      <c r="AR204" s="90" t="s">
        <v>121</v>
      </c>
      <c r="AT204" s="90" t="s">
        <v>117</v>
      </c>
      <c r="AU204" s="90" t="s">
        <v>78</v>
      </c>
      <c r="AY204" s="90" t="s">
        <v>115</v>
      </c>
      <c r="BE204" s="181">
        <f>IF(N204="základní",J204,0)</f>
        <v>0</v>
      </c>
      <c r="BF204" s="181">
        <f>IF(N204="snížená",J204,0)</f>
        <v>0</v>
      </c>
      <c r="BG204" s="181">
        <f>IF(N204="zákl. přenesená",J204,0)</f>
        <v>0</v>
      </c>
      <c r="BH204" s="181">
        <f>IF(N204="sníž. přenesená",J204,0)</f>
        <v>0</v>
      </c>
      <c r="BI204" s="181">
        <f>IF(N204="nulová",J204,0)</f>
        <v>0</v>
      </c>
      <c r="BJ204" s="90" t="s">
        <v>78</v>
      </c>
      <c r="BK204" s="181">
        <f>ROUND(I204*H204,2)</f>
        <v>0</v>
      </c>
      <c r="BL204" s="90" t="s">
        <v>121</v>
      </c>
      <c r="BM204" s="90" t="s">
        <v>364</v>
      </c>
    </row>
    <row r="205" spans="2:65" s="143" customFormat="1" ht="27">
      <c r="B205" s="100"/>
      <c r="D205" s="182" t="s">
        <v>122</v>
      </c>
      <c r="F205" s="183" t="s">
        <v>365</v>
      </c>
      <c r="L205" s="100"/>
      <c r="M205" s="184"/>
      <c r="N205" s="102"/>
      <c r="O205" s="102"/>
      <c r="P205" s="102"/>
      <c r="Q205" s="102"/>
      <c r="R205" s="102"/>
      <c r="S205" s="102"/>
      <c r="T205" s="185"/>
      <c r="AT205" s="90" t="s">
        <v>122</v>
      </c>
      <c r="AU205" s="90" t="s">
        <v>78</v>
      </c>
    </row>
    <row r="206" spans="2:65" s="143" customFormat="1" ht="16.5" customHeight="1">
      <c r="B206" s="100"/>
      <c r="C206" s="171" t="s">
        <v>240</v>
      </c>
      <c r="D206" s="171" t="s">
        <v>117</v>
      </c>
      <c r="E206" s="172" t="s">
        <v>366</v>
      </c>
      <c r="F206" s="173" t="s">
        <v>367</v>
      </c>
      <c r="G206" s="174" t="s">
        <v>358</v>
      </c>
      <c r="H206" s="175">
        <v>80</v>
      </c>
      <c r="I206" s="211"/>
      <c r="J206" s="176">
        <f>ROUND(I206*H206,2)</f>
        <v>0</v>
      </c>
      <c r="K206" s="173" t="s">
        <v>5</v>
      </c>
      <c r="L206" s="100"/>
      <c r="M206" s="177" t="s">
        <v>5</v>
      </c>
      <c r="N206" s="178" t="s">
        <v>41</v>
      </c>
      <c r="O206" s="102"/>
      <c r="P206" s="179">
        <f>O206*H206</f>
        <v>0</v>
      </c>
      <c r="Q206" s="179">
        <v>0</v>
      </c>
      <c r="R206" s="179">
        <f>Q206*H206</f>
        <v>0</v>
      </c>
      <c r="S206" s="179">
        <v>0</v>
      </c>
      <c r="T206" s="180">
        <f>S206*H206</f>
        <v>0</v>
      </c>
      <c r="AR206" s="90" t="s">
        <v>121</v>
      </c>
      <c r="AT206" s="90" t="s">
        <v>117</v>
      </c>
      <c r="AU206" s="90" t="s">
        <v>78</v>
      </c>
      <c r="AY206" s="90" t="s">
        <v>115</v>
      </c>
      <c r="BE206" s="181">
        <f>IF(N206="základní",J206,0)</f>
        <v>0</v>
      </c>
      <c r="BF206" s="181">
        <f>IF(N206="snížená",J206,0)</f>
        <v>0</v>
      </c>
      <c r="BG206" s="181">
        <f>IF(N206="zákl. přenesená",J206,0)</f>
        <v>0</v>
      </c>
      <c r="BH206" s="181">
        <f>IF(N206="sníž. přenesená",J206,0)</f>
        <v>0</v>
      </c>
      <c r="BI206" s="181">
        <f>IF(N206="nulová",J206,0)</f>
        <v>0</v>
      </c>
      <c r="BJ206" s="90" t="s">
        <v>78</v>
      </c>
      <c r="BK206" s="181">
        <f>ROUND(I206*H206,2)</f>
        <v>0</v>
      </c>
      <c r="BL206" s="90" t="s">
        <v>121</v>
      </c>
      <c r="BM206" s="90" t="s">
        <v>368</v>
      </c>
    </row>
    <row r="207" spans="2:65" s="143" customFormat="1" ht="27">
      <c r="B207" s="100"/>
      <c r="D207" s="182" t="s">
        <v>122</v>
      </c>
      <c r="F207" s="183" t="s">
        <v>369</v>
      </c>
      <c r="L207" s="100"/>
      <c r="M207" s="184"/>
      <c r="N207" s="102"/>
      <c r="O207" s="102"/>
      <c r="P207" s="102"/>
      <c r="Q207" s="102"/>
      <c r="R207" s="102"/>
      <c r="S207" s="102"/>
      <c r="T207" s="185"/>
      <c r="AT207" s="90" t="s">
        <v>122</v>
      </c>
      <c r="AU207" s="90" t="s">
        <v>78</v>
      </c>
    </row>
    <row r="208" spans="2:65" s="143" customFormat="1" ht="16.5" customHeight="1">
      <c r="B208" s="100"/>
      <c r="C208" s="171" t="s">
        <v>370</v>
      </c>
      <c r="D208" s="171" t="s">
        <v>117</v>
      </c>
      <c r="E208" s="172" t="s">
        <v>371</v>
      </c>
      <c r="F208" s="173" t="s">
        <v>372</v>
      </c>
      <c r="G208" s="174" t="s">
        <v>358</v>
      </c>
      <c r="H208" s="175">
        <v>70</v>
      </c>
      <c r="I208" s="211"/>
      <c r="J208" s="176">
        <f>ROUND(I208*H208,2)</f>
        <v>0</v>
      </c>
      <c r="K208" s="173" t="s">
        <v>5</v>
      </c>
      <c r="L208" s="100"/>
      <c r="M208" s="177" t="s">
        <v>5</v>
      </c>
      <c r="N208" s="178" t="s">
        <v>41</v>
      </c>
      <c r="O208" s="102"/>
      <c r="P208" s="179">
        <f>O208*H208</f>
        <v>0</v>
      </c>
      <c r="Q208" s="179">
        <v>0</v>
      </c>
      <c r="R208" s="179">
        <f>Q208*H208</f>
        <v>0</v>
      </c>
      <c r="S208" s="179">
        <v>0</v>
      </c>
      <c r="T208" s="180">
        <f>S208*H208</f>
        <v>0</v>
      </c>
      <c r="AR208" s="90" t="s">
        <v>121</v>
      </c>
      <c r="AT208" s="90" t="s">
        <v>117</v>
      </c>
      <c r="AU208" s="90" t="s">
        <v>78</v>
      </c>
      <c r="AY208" s="90" t="s">
        <v>115</v>
      </c>
      <c r="BE208" s="181">
        <f>IF(N208="základní",J208,0)</f>
        <v>0</v>
      </c>
      <c r="BF208" s="181">
        <f>IF(N208="snížená",J208,0)</f>
        <v>0</v>
      </c>
      <c r="BG208" s="181">
        <f>IF(N208="zákl. přenesená",J208,0)</f>
        <v>0</v>
      </c>
      <c r="BH208" s="181">
        <f>IF(N208="sníž. přenesená",J208,0)</f>
        <v>0</v>
      </c>
      <c r="BI208" s="181">
        <f>IF(N208="nulová",J208,0)</f>
        <v>0</v>
      </c>
      <c r="BJ208" s="90" t="s">
        <v>78</v>
      </c>
      <c r="BK208" s="181">
        <f>ROUND(I208*H208,2)</f>
        <v>0</v>
      </c>
      <c r="BL208" s="90" t="s">
        <v>121</v>
      </c>
      <c r="BM208" s="90" t="s">
        <v>373</v>
      </c>
    </row>
    <row r="209" spans="2:65" s="143" customFormat="1" ht="27">
      <c r="B209" s="100"/>
      <c r="D209" s="182" t="s">
        <v>122</v>
      </c>
      <c r="F209" s="183" t="s">
        <v>374</v>
      </c>
      <c r="L209" s="100"/>
      <c r="M209" s="184"/>
      <c r="N209" s="102"/>
      <c r="O209" s="102"/>
      <c r="P209" s="102"/>
      <c r="Q209" s="102"/>
      <c r="R209" s="102"/>
      <c r="S209" s="102"/>
      <c r="T209" s="185"/>
      <c r="AT209" s="90" t="s">
        <v>122</v>
      </c>
      <c r="AU209" s="90" t="s">
        <v>78</v>
      </c>
    </row>
    <row r="210" spans="2:65" s="143" customFormat="1" ht="16.5" customHeight="1">
      <c r="B210" s="100"/>
      <c r="C210" s="171" t="s">
        <v>245</v>
      </c>
      <c r="D210" s="171" t="s">
        <v>117</v>
      </c>
      <c r="E210" s="172" t="s">
        <v>375</v>
      </c>
      <c r="F210" s="173" t="s">
        <v>376</v>
      </c>
      <c r="G210" s="174" t="s">
        <v>358</v>
      </c>
      <c r="H210" s="175">
        <v>125</v>
      </c>
      <c r="I210" s="211"/>
      <c r="J210" s="176">
        <f>ROUND(I210*H210,2)</f>
        <v>0</v>
      </c>
      <c r="K210" s="173" t="s">
        <v>5</v>
      </c>
      <c r="L210" s="100"/>
      <c r="M210" s="177" t="s">
        <v>5</v>
      </c>
      <c r="N210" s="178" t="s">
        <v>41</v>
      </c>
      <c r="O210" s="102"/>
      <c r="P210" s="179">
        <f>O210*H210</f>
        <v>0</v>
      </c>
      <c r="Q210" s="179">
        <v>0</v>
      </c>
      <c r="R210" s="179">
        <f>Q210*H210</f>
        <v>0</v>
      </c>
      <c r="S210" s="179">
        <v>0</v>
      </c>
      <c r="T210" s="180">
        <f>S210*H210</f>
        <v>0</v>
      </c>
      <c r="AR210" s="90" t="s">
        <v>121</v>
      </c>
      <c r="AT210" s="90" t="s">
        <v>117</v>
      </c>
      <c r="AU210" s="90" t="s">
        <v>78</v>
      </c>
      <c r="AY210" s="90" t="s">
        <v>115</v>
      </c>
      <c r="BE210" s="181">
        <f>IF(N210="základní",J210,0)</f>
        <v>0</v>
      </c>
      <c r="BF210" s="181">
        <f>IF(N210="snížená",J210,0)</f>
        <v>0</v>
      </c>
      <c r="BG210" s="181">
        <f>IF(N210="zákl. přenesená",J210,0)</f>
        <v>0</v>
      </c>
      <c r="BH210" s="181">
        <f>IF(N210="sníž. přenesená",J210,0)</f>
        <v>0</v>
      </c>
      <c r="BI210" s="181">
        <f>IF(N210="nulová",J210,0)</f>
        <v>0</v>
      </c>
      <c r="BJ210" s="90" t="s">
        <v>78</v>
      </c>
      <c r="BK210" s="181">
        <f>ROUND(I210*H210,2)</f>
        <v>0</v>
      </c>
      <c r="BL210" s="90" t="s">
        <v>121</v>
      </c>
      <c r="BM210" s="90" t="s">
        <v>377</v>
      </c>
    </row>
    <row r="211" spans="2:65" s="143" customFormat="1" ht="27">
      <c r="B211" s="100"/>
      <c r="D211" s="182" t="s">
        <v>122</v>
      </c>
      <c r="F211" s="183" t="s">
        <v>378</v>
      </c>
      <c r="L211" s="100"/>
      <c r="M211" s="184"/>
      <c r="N211" s="102"/>
      <c r="O211" s="102"/>
      <c r="P211" s="102"/>
      <c r="Q211" s="102"/>
      <c r="R211" s="102"/>
      <c r="S211" s="102"/>
      <c r="T211" s="185"/>
      <c r="AT211" s="90" t="s">
        <v>122</v>
      </c>
      <c r="AU211" s="90" t="s">
        <v>78</v>
      </c>
    </row>
    <row r="212" spans="2:65" s="143" customFormat="1" ht="16.5" customHeight="1">
      <c r="B212" s="100"/>
      <c r="C212" s="171" t="s">
        <v>379</v>
      </c>
      <c r="D212" s="171" t="s">
        <v>117</v>
      </c>
      <c r="E212" s="172" t="s">
        <v>380</v>
      </c>
      <c r="F212" s="173" t="s">
        <v>381</v>
      </c>
      <c r="G212" s="174" t="s">
        <v>358</v>
      </c>
      <c r="H212" s="175">
        <v>405</v>
      </c>
      <c r="I212" s="211"/>
      <c r="J212" s="176">
        <f>ROUND(I212*H212,2)</f>
        <v>0</v>
      </c>
      <c r="K212" s="173" t="s">
        <v>5</v>
      </c>
      <c r="L212" s="100"/>
      <c r="M212" s="177" t="s">
        <v>5</v>
      </c>
      <c r="N212" s="178" t="s">
        <v>41</v>
      </c>
      <c r="O212" s="102"/>
      <c r="P212" s="179">
        <f>O212*H212</f>
        <v>0</v>
      </c>
      <c r="Q212" s="179">
        <v>0</v>
      </c>
      <c r="R212" s="179">
        <f>Q212*H212</f>
        <v>0</v>
      </c>
      <c r="S212" s="179">
        <v>0</v>
      </c>
      <c r="T212" s="180">
        <f>S212*H212</f>
        <v>0</v>
      </c>
      <c r="AR212" s="90" t="s">
        <v>121</v>
      </c>
      <c r="AT212" s="90" t="s">
        <v>117</v>
      </c>
      <c r="AU212" s="90" t="s">
        <v>78</v>
      </c>
      <c r="AY212" s="90" t="s">
        <v>115</v>
      </c>
      <c r="BE212" s="181">
        <f>IF(N212="základní",J212,0)</f>
        <v>0</v>
      </c>
      <c r="BF212" s="181">
        <f>IF(N212="snížená",J212,0)</f>
        <v>0</v>
      </c>
      <c r="BG212" s="181">
        <f>IF(N212="zákl. přenesená",J212,0)</f>
        <v>0</v>
      </c>
      <c r="BH212" s="181">
        <f>IF(N212="sníž. přenesená",J212,0)</f>
        <v>0</v>
      </c>
      <c r="BI212" s="181">
        <f>IF(N212="nulová",J212,0)</f>
        <v>0</v>
      </c>
      <c r="BJ212" s="90" t="s">
        <v>78</v>
      </c>
      <c r="BK212" s="181">
        <f>ROUND(I212*H212,2)</f>
        <v>0</v>
      </c>
      <c r="BL212" s="90" t="s">
        <v>121</v>
      </c>
      <c r="BM212" s="90" t="s">
        <v>382</v>
      </c>
    </row>
    <row r="213" spans="2:65" s="143" customFormat="1" ht="27">
      <c r="B213" s="100"/>
      <c r="D213" s="182" t="s">
        <v>122</v>
      </c>
      <c r="F213" s="183" t="s">
        <v>383</v>
      </c>
      <c r="L213" s="100"/>
      <c r="M213" s="184"/>
      <c r="N213" s="102"/>
      <c r="O213" s="102"/>
      <c r="P213" s="102"/>
      <c r="Q213" s="102"/>
      <c r="R213" s="102"/>
      <c r="S213" s="102"/>
      <c r="T213" s="185"/>
      <c r="AT213" s="90" t="s">
        <v>122</v>
      </c>
      <c r="AU213" s="90" t="s">
        <v>78</v>
      </c>
    </row>
    <row r="214" spans="2:65" s="143" customFormat="1" ht="16.5" customHeight="1">
      <c r="B214" s="100"/>
      <c r="C214" s="171" t="s">
        <v>249</v>
      </c>
      <c r="D214" s="171" t="s">
        <v>117</v>
      </c>
      <c r="E214" s="172" t="s">
        <v>384</v>
      </c>
      <c r="F214" s="173" t="s">
        <v>385</v>
      </c>
      <c r="G214" s="174" t="s">
        <v>358</v>
      </c>
      <c r="H214" s="175">
        <v>3150</v>
      </c>
      <c r="I214" s="211"/>
      <c r="J214" s="176">
        <f>ROUND(I214*H214,2)</f>
        <v>0</v>
      </c>
      <c r="K214" s="173" t="s">
        <v>5</v>
      </c>
      <c r="L214" s="100"/>
      <c r="M214" s="177" t="s">
        <v>5</v>
      </c>
      <c r="N214" s="178" t="s">
        <v>41</v>
      </c>
      <c r="O214" s="102"/>
      <c r="P214" s="179">
        <f>O214*H214</f>
        <v>0</v>
      </c>
      <c r="Q214" s="179">
        <v>0</v>
      </c>
      <c r="R214" s="179">
        <f>Q214*H214</f>
        <v>0</v>
      </c>
      <c r="S214" s="179">
        <v>0</v>
      </c>
      <c r="T214" s="180">
        <f>S214*H214</f>
        <v>0</v>
      </c>
      <c r="AR214" s="90" t="s">
        <v>121</v>
      </c>
      <c r="AT214" s="90" t="s">
        <v>117</v>
      </c>
      <c r="AU214" s="90" t="s">
        <v>78</v>
      </c>
      <c r="AY214" s="90" t="s">
        <v>115</v>
      </c>
      <c r="BE214" s="181">
        <f>IF(N214="základní",J214,0)</f>
        <v>0</v>
      </c>
      <c r="BF214" s="181">
        <f>IF(N214="snížená",J214,0)</f>
        <v>0</v>
      </c>
      <c r="BG214" s="181">
        <f>IF(N214="zákl. přenesená",J214,0)</f>
        <v>0</v>
      </c>
      <c r="BH214" s="181">
        <f>IF(N214="sníž. přenesená",J214,0)</f>
        <v>0</v>
      </c>
      <c r="BI214" s="181">
        <f>IF(N214="nulová",J214,0)</f>
        <v>0</v>
      </c>
      <c r="BJ214" s="90" t="s">
        <v>78</v>
      </c>
      <c r="BK214" s="181">
        <f>ROUND(I214*H214,2)</f>
        <v>0</v>
      </c>
      <c r="BL214" s="90" t="s">
        <v>121</v>
      </c>
      <c r="BM214" s="90" t="s">
        <v>386</v>
      </c>
    </row>
    <row r="215" spans="2:65" s="143" customFormat="1" ht="27">
      <c r="B215" s="100"/>
      <c r="D215" s="182" t="s">
        <v>122</v>
      </c>
      <c r="F215" s="183" t="s">
        <v>387</v>
      </c>
      <c r="L215" s="100"/>
      <c r="M215" s="184"/>
      <c r="N215" s="102"/>
      <c r="O215" s="102"/>
      <c r="P215" s="102"/>
      <c r="Q215" s="102"/>
      <c r="R215" s="102"/>
      <c r="S215" s="102"/>
      <c r="T215" s="185"/>
      <c r="AT215" s="90" t="s">
        <v>122</v>
      </c>
      <c r="AU215" s="90" t="s">
        <v>78</v>
      </c>
    </row>
    <row r="216" spans="2:65" s="143" customFormat="1" ht="16.5" customHeight="1">
      <c r="B216" s="100"/>
      <c r="C216" s="171" t="s">
        <v>388</v>
      </c>
      <c r="D216" s="171" t="s">
        <v>117</v>
      </c>
      <c r="E216" s="172" t="s">
        <v>389</v>
      </c>
      <c r="F216" s="173" t="s">
        <v>390</v>
      </c>
      <c r="G216" s="174" t="s">
        <v>358</v>
      </c>
      <c r="H216" s="175">
        <v>10</v>
      </c>
      <c r="I216" s="211"/>
      <c r="J216" s="176">
        <f>ROUND(I216*H216,2)</f>
        <v>0</v>
      </c>
      <c r="K216" s="173" t="s">
        <v>5</v>
      </c>
      <c r="L216" s="100"/>
      <c r="M216" s="177" t="s">
        <v>5</v>
      </c>
      <c r="N216" s="178" t="s">
        <v>41</v>
      </c>
      <c r="O216" s="102"/>
      <c r="P216" s="179">
        <f>O216*H216</f>
        <v>0</v>
      </c>
      <c r="Q216" s="179">
        <v>0</v>
      </c>
      <c r="R216" s="179">
        <f>Q216*H216</f>
        <v>0</v>
      </c>
      <c r="S216" s="179">
        <v>0</v>
      </c>
      <c r="T216" s="180">
        <f>S216*H216</f>
        <v>0</v>
      </c>
      <c r="AR216" s="90" t="s">
        <v>121</v>
      </c>
      <c r="AT216" s="90" t="s">
        <v>117</v>
      </c>
      <c r="AU216" s="90" t="s">
        <v>78</v>
      </c>
      <c r="AY216" s="90" t="s">
        <v>115</v>
      </c>
      <c r="BE216" s="181">
        <f>IF(N216="základní",J216,0)</f>
        <v>0</v>
      </c>
      <c r="BF216" s="181">
        <f>IF(N216="snížená",J216,0)</f>
        <v>0</v>
      </c>
      <c r="BG216" s="181">
        <f>IF(N216="zákl. přenesená",J216,0)</f>
        <v>0</v>
      </c>
      <c r="BH216" s="181">
        <f>IF(N216="sníž. přenesená",J216,0)</f>
        <v>0</v>
      </c>
      <c r="BI216" s="181">
        <f>IF(N216="nulová",J216,0)</f>
        <v>0</v>
      </c>
      <c r="BJ216" s="90" t="s">
        <v>78</v>
      </c>
      <c r="BK216" s="181">
        <f>ROUND(I216*H216,2)</f>
        <v>0</v>
      </c>
      <c r="BL216" s="90" t="s">
        <v>121</v>
      </c>
      <c r="BM216" s="90" t="s">
        <v>391</v>
      </c>
    </row>
    <row r="217" spans="2:65" s="143" customFormat="1" ht="27">
      <c r="B217" s="100"/>
      <c r="D217" s="182" t="s">
        <v>122</v>
      </c>
      <c r="F217" s="183" t="s">
        <v>392</v>
      </c>
      <c r="L217" s="100"/>
      <c r="M217" s="184"/>
      <c r="N217" s="102"/>
      <c r="O217" s="102"/>
      <c r="P217" s="102"/>
      <c r="Q217" s="102"/>
      <c r="R217" s="102"/>
      <c r="S217" s="102"/>
      <c r="T217" s="185"/>
      <c r="AT217" s="90" t="s">
        <v>122</v>
      </c>
      <c r="AU217" s="90" t="s">
        <v>78</v>
      </c>
    </row>
    <row r="218" spans="2:65" s="143" customFormat="1" ht="16.5" customHeight="1">
      <c r="B218" s="100"/>
      <c r="C218" s="171" t="s">
        <v>254</v>
      </c>
      <c r="D218" s="171" t="s">
        <v>117</v>
      </c>
      <c r="E218" s="172" t="s">
        <v>393</v>
      </c>
      <c r="F218" s="173" t="s">
        <v>394</v>
      </c>
      <c r="G218" s="174" t="s">
        <v>358</v>
      </c>
      <c r="H218" s="175">
        <v>210</v>
      </c>
      <c r="I218" s="211"/>
      <c r="J218" s="176">
        <f>ROUND(I218*H218,2)</f>
        <v>0</v>
      </c>
      <c r="K218" s="173" t="s">
        <v>5</v>
      </c>
      <c r="L218" s="100"/>
      <c r="M218" s="177" t="s">
        <v>5</v>
      </c>
      <c r="N218" s="178" t="s">
        <v>41</v>
      </c>
      <c r="O218" s="102"/>
      <c r="P218" s="179">
        <f>O218*H218</f>
        <v>0</v>
      </c>
      <c r="Q218" s="179">
        <v>0</v>
      </c>
      <c r="R218" s="179">
        <f>Q218*H218</f>
        <v>0</v>
      </c>
      <c r="S218" s="179">
        <v>0</v>
      </c>
      <c r="T218" s="180">
        <f>S218*H218</f>
        <v>0</v>
      </c>
      <c r="AR218" s="90" t="s">
        <v>121</v>
      </c>
      <c r="AT218" s="90" t="s">
        <v>117</v>
      </c>
      <c r="AU218" s="90" t="s">
        <v>78</v>
      </c>
      <c r="AY218" s="90" t="s">
        <v>115</v>
      </c>
      <c r="BE218" s="181">
        <f>IF(N218="základní",J218,0)</f>
        <v>0</v>
      </c>
      <c r="BF218" s="181">
        <f>IF(N218="snížená",J218,0)</f>
        <v>0</v>
      </c>
      <c r="BG218" s="181">
        <f>IF(N218="zákl. přenesená",J218,0)</f>
        <v>0</v>
      </c>
      <c r="BH218" s="181">
        <f>IF(N218="sníž. přenesená",J218,0)</f>
        <v>0</v>
      </c>
      <c r="BI218" s="181">
        <f>IF(N218="nulová",J218,0)</f>
        <v>0</v>
      </c>
      <c r="BJ218" s="90" t="s">
        <v>78</v>
      </c>
      <c r="BK218" s="181">
        <f>ROUND(I218*H218,2)</f>
        <v>0</v>
      </c>
      <c r="BL218" s="90" t="s">
        <v>121</v>
      </c>
      <c r="BM218" s="90" t="s">
        <v>395</v>
      </c>
    </row>
    <row r="219" spans="2:65" s="143" customFormat="1" ht="27">
      <c r="B219" s="100"/>
      <c r="D219" s="182" t="s">
        <v>122</v>
      </c>
      <c r="F219" s="183" t="s">
        <v>396</v>
      </c>
      <c r="L219" s="100"/>
      <c r="M219" s="184"/>
      <c r="N219" s="102"/>
      <c r="O219" s="102"/>
      <c r="P219" s="102"/>
      <c r="Q219" s="102"/>
      <c r="R219" s="102"/>
      <c r="S219" s="102"/>
      <c r="T219" s="185"/>
      <c r="AT219" s="90" t="s">
        <v>122</v>
      </c>
      <c r="AU219" s="90" t="s">
        <v>78</v>
      </c>
    </row>
    <row r="220" spans="2:65" s="143" customFormat="1" ht="16.5" customHeight="1">
      <c r="B220" s="100"/>
      <c r="C220" s="171" t="s">
        <v>397</v>
      </c>
      <c r="D220" s="171" t="s">
        <v>117</v>
      </c>
      <c r="E220" s="172" t="s">
        <v>398</v>
      </c>
      <c r="F220" s="173" t="s">
        <v>399</v>
      </c>
      <c r="G220" s="174" t="s">
        <v>358</v>
      </c>
      <c r="H220" s="175">
        <v>4000</v>
      </c>
      <c r="I220" s="211"/>
      <c r="J220" s="176">
        <f>ROUND(I220*H220,2)</f>
        <v>0</v>
      </c>
      <c r="K220" s="173" t="s">
        <v>5</v>
      </c>
      <c r="L220" s="100"/>
      <c r="M220" s="177" t="s">
        <v>5</v>
      </c>
      <c r="N220" s="178" t="s">
        <v>41</v>
      </c>
      <c r="O220" s="102"/>
      <c r="P220" s="179">
        <f>O220*H220</f>
        <v>0</v>
      </c>
      <c r="Q220" s="179">
        <v>0</v>
      </c>
      <c r="R220" s="179">
        <f>Q220*H220</f>
        <v>0</v>
      </c>
      <c r="S220" s="179">
        <v>0</v>
      </c>
      <c r="T220" s="180">
        <f>S220*H220</f>
        <v>0</v>
      </c>
      <c r="AR220" s="90" t="s">
        <v>121</v>
      </c>
      <c r="AT220" s="90" t="s">
        <v>117</v>
      </c>
      <c r="AU220" s="90" t="s">
        <v>78</v>
      </c>
      <c r="AY220" s="90" t="s">
        <v>115</v>
      </c>
      <c r="BE220" s="181">
        <f>IF(N220="základní",J220,0)</f>
        <v>0</v>
      </c>
      <c r="BF220" s="181">
        <f>IF(N220="snížená",J220,0)</f>
        <v>0</v>
      </c>
      <c r="BG220" s="181">
        <f>IF(N220="zákl. přenesená",J220,0)</f>
        <v>0</v>
      </c>
      <c r="BH220" s="181">
        <f>IF(N220="sníž. přenesená",J220,0)</f>
        <v>0</v>
      </c>
      <c r="BI220" s="181">
        <f>IF(N220="nulová",J220,0)</f>
        <v>0</v>
      </c>
      <c r="BJ220" s="90" t="s">
        <v>78</v>
      </c>
      <c r="BK220" s="181">
        <f>ROUND(I220*H220,2)</f>
        <v>0</v>
      </c>
      <c r="BL220" s="90" t="s">
        <v>121</v>
      </c>
      <c r="BM220" s="90" t="s">
        <v>400</v>
      </c>
    </row>
    <row r="221" spans="2:65" s="143" customFormat="1" ht="27">
      <c r="B221" s="100"/>
      <c r="D221" s="182" t="s">
        <v>122</v>
      </c>
      <c r="F221" s="183" t="s">
        <v>681</v>
      </c>
      <c r="L221" s="100"/>
      <c r="M221" s="184"/>
      <c r="N221" s="102"/>
      <c r="O221" s="102"/>
      <c r="P221" s="102"/>
      <c r="Q221" s="102"/>
      <c r="R221" s="102"/>
      <c r="S221" s="102"/>
      <c r="T221" s="185"/>
      <c r="AT221" s="90" t="s">
        <v>122</v>
      </c>
      <c r="AU221" s="90" t="s">
        <v>78</v>
      </c>
    </row>
    <row r="222" spans="2:65" s="143" customFormat="1" ht="16.5" customHeight="1">
      <c r="B222" s="100"/>
      <c r="C222" s="171" t="s">
        <v>258</v>
      </c>
      <c r="D222" s="171" t="s">
        <v>117</v>
      </c>
      <c r="E222" s="172" t="s">
        <v>401</v>
      </c>
      <c r="F222" s="173" t="s">
        <v>402</v>
      </c>
      <c r="G222" s="174" t="s">
        <v>358</v>
      </c>
      <c r="H222" s="175">
        <v>890</v>
      </c>
      <c r="I222" s="211"/>
      <c r="J222" s="176">
        <f>ROUND(I222*H222,2)</f>
        <v>0</v>
      </c>
      <c r="K222" s="173" t="s">
        <v>5</v>
      </c>
      <c r="L222" s="100"/>
      <c r="M222" s="177" t="s">
        <v>5</v>
      </c>
      <c r="N222" s="178" t="s">
        <v>41</v>
      </c>
      <c r="O222" s="102"/>
      <c r="P222" s="179">
        <f>O222*H222</f>
        <v>0</v>
      </c>
      <c r="Q222" s="179">
        <v>0</v>
      </c>
      <c r="R222" s="179">
        <f>Q222*H222</f>
        <v>0</v>
      </c>
      <c r="S222" s="179">
        <v>0</v>
      </c>
      <c r="T222" s="180">
        <f>S222*H222</f>
        <v>0</v>
      </c>
      <c r="AR222" s="90" t="s">
        <v>121</v>
      </c>
      <c r="AT222" s="90" t="s">
        <v>117</v>
      </c>
      <c r="AU222" s="90" t="s">
        <v>78</v>
      </c>
      <c r="AY222" s="90" t="s">
        <v>115</v>
      </c>
      <c r="BE222" s="181">
        <f>IF(N222="základní",J222,0)</f>
        <v>0</v>
      </c>
      <c r="BF222" s="181">
        <f>IF(N222="snížená",J222,0)</f>
        <v>0</v>
      </c>
      <c r="BG222" s="181">
        <f>IF(N222="zákl. přenesená",J222,0)</f>
        <v>0</v>
      </c>
      <c r="BH222" s="181">
        <f>IF(N222="sníž. přenesená",J222,0)</f>
        <v>0</v>
      </c>
      <c r="BI222" s="181">
        <f>IF(N222="nulová",J222,0)</f>
        <v>0</v>
      </c>
      <c r="BJ222" s="90" t="s">
        <v>78</v>
      </c>
      <c r="BK222" s="181">
        <f>ROUND(I222*H222,2)</f>
        <v>0</v>
      </c>
      <c r="BL222" s="90" t="s">
        <v>121</v>
      </c>
      <c r="BM222" s="90" t="s">
        <v>403</v>
      </c>
    </row>
    <row r="223" spans="2:65" s="143" customFormat="1" ht="27">
      <c r="B223" s="100"/>
      <c r="D223" s="182" t="s">
        <v>122</v>
      </c>
      <c r="F223" s="183" t="s">
        <v>404</v>
      </c>
      <c r="L223" s="100"/>
      <c r="M223" s="184"/>
      <c r="N223" s="102"/>
      <c r="O223" s="102"/>
      <c r="P223" s="102"/>
      <c r="Q223" s="102"/>
      <c r="R223" s="102"/>
      <c r="S223" s="102"/>
      <c r="T223" s="185"/>
      <c r="AT223" s="90" t="s">
        <v>122</v>
      </c>
      <c r="AU223" s="90" t="s">
        <v>78</v>
      </c>
    </row>
    <row r="224" spans="2:65" s="143" customFormat="1" ht="16.5" customHeight="1">
      <c r="B224" s="100"/>
      <c r="C224" s="171" t="s">
        <v>405</v>
      </c>
      <c r="D224" s="171" t="s">
        <v>117</v>
      </c>
      <c r="E224" s="172" t="s">
        <v>406</v>
      </c>
      <c r="F224" s="173" t="s">
        <v>407</v>
      </c>
      <c r="G224" s="174" t="s">
        <v>358</v>
      </c>
      <c r="H224" s="175">
        <v>40</v>
      </c>
      <c r="I224" s="211"/>
      <c r="J224" s="176">
        <f>ROUND(I224*H224,2)</f>
        <v>0</v>
      </c>
      <c r="K224" s="173" t="s">
        <v>5</v>
      </c>
      <c r="L224" s="100"/>
      <c r="M224" s="177" t="s">
        <v>5</v>
      </c>
      <c r="N224" s="178" t="s">
        <v>41</v>
      </c>
      <c r="O224" s="102"/>
      <c r="P224" s="179">
        <f>O224*H224</f>
        <v>0</v>
      </c>
      <c r="Q224" s="179">
        <v>0</v>
      </c>
      <c r="R224" s="179">
        <f>Q224*H224</f>
        <v>0</v>
      </c>
      <c r="S224" s="179">
        <v>0</v>
      </c>
      <c r="T224" s="180">
        <f>S224*H224</f>
        <v>0</v>
      </c>
      <c r="AR224" s="90" t="s">
        <v>121</v>
      </c>
      <c r="AT224" s="90" t="s">
        <v>117</v>
      </c>
      <c r="AU224" s="90" t="s">
        <v>78</v>
      </c>
      <c r="AY224" s="90" t="s">
        <v>115</v>
      </c>
      <c r="BE224" s="181">
        <f>IF(N224="základní",J224,0)</f>
        <v>0</v>
      </c>
      <c r="BF224" s="181">
        <f>IF(N224="snížená",J224,0)</f>
        <v>0</v>
      </c>
      <c r="BG224" s="181">
        <f>IF(N224="zákl. přenesená",J224,0)</f>
        <v>0</v>
      </c>
      <c r="BH224" s="181">
        <f>IF(N224="sníž. přenesená",J224,0)</f>
        <v>0</v>
      </c>
      <c r="BI224" s="181">
        <f>IF(N224="nulová",J224,0)</f>
        <v>0</v>
      </c>
      <c r="BJ224" s="90" t="s">
        <v>78</v>
      </c>
      <c r="BK224" s="181">
        <f>ROUND(I224*H224,2)</f>
        <v>0</v>
      </c>
      <c r="BL224" s="90" t="s">
        <v>121</v>
      </c>
      <c r="BM224" s="90" t="s">
        <v>408</v>
      </c>
    </row>
    <row r="225" spans="2:65" s="143" customFormat="1" ht="27">
      <c r="B225" s="100"/>
      <c r="D225" s="182" t="s">
        <v>122</v>
      </c>
      <c r="F225" s="183" t="s">
        <v>409</v>
      </c>
      <c r="L225" s="100"/>
      <c r="M225" s="184"/>
      <c r="N225" s="102"/>
      <c r="O225" s="102"/>
      <c r="P225" s="102"/>
      <c r="Q225" s="102"/>
      <c r="R225" s="102"/>
      <c r="S225" s="102"/>
      <c r="T225" s="185"/>
      <c r="AT225" s="90" t="s">
        <v>122</v>
      </c>
      <c r="AU225" s="90" t="s">
        <v>78</v>
      </c>
    </row>
    <row r="226" spans="2:65" s="143" customFormat="1" ht="16.5" customHeight="1">
      <c r="B226" s="100"/>
      <c r="C226" s="171" t="s">
        <v>262</v>
      </c>
      <c r="D226" s="171" t="s">
        <v>117</v>
      </c>
      <c r="E226" s="172" t="s">
        <v>410</v>
      </c>
      <c r="F226" s="173" t="s">
        <v>411</v>
      </c>
      <c r="G226" s="174" t="s">
        <v>358</v>
      </c>
      <c r="H226" s="175">
        <v>5</v>
      </c>
      <c r="I226" s="211"/>
      <c r="J226" s="176">
        <f>ROUND(I226*H226,2)</f>
        <v>0</v>
      </c>
      <c r="K226" s="173" t="s">
        <v>5</v>
      </c>
      <c r="L226" s="100"/>
      <c r="M226" s="177" t="s">
        <v>5</v>
      </c>
      <c r="N226" s="178" t="s">
        <v>41</v>
      </c>
      <c r="O226" s="102"/>
      <c r="P226" s="179">
        <f>O226*H226</f>
        <v>0</v>
      </c>
      <c r="Q226" s="179">
        <v>0</v>
      </c>
      <c r="R226" s="179">
        <f>Q226*H226</f>
        <v>0</v>
      </c>
      <c r="S226" s="179">
        <v>0</v>
      </c>
      <c r="T226" s="180">
        <f>S226*H226</f>
        <v>0</v>
      </c>
      <c r="AR226" s="90" t="s">
        <v>121</v>
      </c>
      <c r="AT226" s="90" t="s">
        <v>117</v>
      </c>
      <c r="AU226" s="90" t="s">
        <v>78</v>
      </c>
      <c r="AY226" s="90" t="s">
        <v>115</v>
      </c>
      <c r="BE226" s="181">
        <f>IF(N226="základní",J226,0)</f>
        <v>0</v>
      </c>
      <c r="BF226" s="181">
        <f>IF(N226="snížená",J226,0)</f>
        <v>0</v>
      </c>
      <c r="BG226" s="181">
        <f>IF(N226="zákl. přenesená",J226,0)</f>
        <v>0</v>
      </c>
      <c r="BH226" s="181">
        <f>IF(N226="sníž. přenesená",J226,0)</f>
        <v>0</v>
      </c>
      <c r="BI226" s="181">
        <f>IF(N226="nulová",J226,0)</f>
        <v>0</v>
      </c>
      <c r="BJ226" s="90" t="s">
        <v>78</v>
      </c>
      <c r="BK226" s="181">
        <f>ROUND(I226*H226,2)</f>
        <v>0</v>
      </c>
      <c r="BL226" s="90" t="s">
        <v>121</v>
      </c>
      <c r="BM226" s="90" t="s">
        <v>412</v>
      </c>
    </row>
    <row r="227" spans="2:65" s="143" customFormat="1" ht="27">
      <c r="B227" s="100"/>
      <c r="D227" s="182" t="s">
        <v>122</v>
      </c>
      <c r="F227" s="183" t="s">
        <v>365</v>
      </c>
      <c r="L227" s="100"/>
      <c r="M227" s="184"/>
      <c r="N227" s="102"/>
      <c r="O227" s="102"/>
      <c r="P227" s="102"/>
      <c r="Q227" s="102"/>
      <c r="R227" s="102"/>
      <c r="S227" s="102"/>
      <c r="T227" s="185"/>
      <c r="AT227" s="90" t="s">
        <v>122</v>
      </c>
      <c r="AU227" s="90" t="s">
        <v>78</v>
      </c>
    </row>
    <row r="228" spans="2:65" s="143" customFormat="1" ht="16.5" customHeight="1">
      <c r="B228" s="100"/>
      <c r="C228" s="171" t="s">
        <v>413</v>
      </c>
      <c r="D228" s="171" t="s">
        <v>117</v>
      </c>
      <c r="E228" s="172" t="s">
        <v>414</v>
      </c>
      <c r="F228" s="173" t="s">
        <v>415</v>
      </c>
      <c r="G228" s="174" t="s">
        <v>358</v>
      </c>
      <c r="H228" s="175">
        <v>180</v>
      </c>
      <c r="I228" s="211"/>
      <c r="J228" s="176">
        <f>ROUND(I228*H228,2)</f>
        <v>0</v>
      </c>
      <c r="K228" s="173" t="s">
        <v>5</v>
      </c>
      <c r="L228" s="100"/>
      <c r="M228" s="177" t="s">
        <v>5</v>
      </c>
      <c r="N228" s="178" t="s">
        <v>41</v>
      </c>
      <c r="O228" s="102"/>
      <c r="P228" s="179">
        <f>O228*H228</f>
        <v>0</v>
      </c>
      <c r="Q228" s="179">
        <v>0</v>
      </c>
      <c r="R228" s="179">
        <f>Q228*H228</f>
        <v>0</v>
      </c>
      <c r="S228" s="179">
        <v>0</v>
      </c>
      <c r="T228" s="180">
        <f>S228*H228</f>
        <v>0</v>
      </c>
      <c r="AR228" s="90" t="s">
        <v>121</v>
      </c>
      <c r="AT228" s="90" t="s">
        <v>117</v>
      </c>
      <c r="AU228" s="90" t="s">
        <v>78</v>
      </c>
      <c r="AY228" s="90" t="s">
        <v>115</v>
      </c>
      <c r="BE228" s="181">
        <f>IF(N228="základní",J228,0)</f>
        <v>0</v>
      </c>
      <c r="BF228" s="181">
        <f>IF(N228="snížená",J228,0)</f>
        <v>0</v>
      </c>
      <c r="BG228" s="181">
        <f>IF(N228="zákl. přenesená",J228,0)</f>
        <v>0</v>
      </c>
      <c r="BH228" s="181">
        <f>IF(N228="sníž. přenesená",J228,0)</f>
        <v>0</v>
      </c>
      <c r="BI228" s="181">
        <f>IF(N228="nulová",J228,0)</f>
        <v>0</v>
      </c>
      <c r="BJ228" s="90" t="s">
        <v>78</v>
      </c>
      <c r="BK228" s="181">
        <f>ROUND(I228*H228,2)</f>
        <v>0</v>
      </c>
      <c r="BL228" s="90" t="s">
        <v>121</v>
      </c>
      <c r="BM228" s="90" t="s">
        <v>416</v>
      </c>
    </row>
    <row r="229" spans="2:65" s="143" customFormat="1" ht="27">
      <c r="B229" s="100"/>
      <c r="D229" s="182" t="s">
        <v>122</v>
      </c>
      <c r="F229" s="183" t="s">
        <v>417</v>
      </c>
      <c r="L229" s="100"/>
      <c r="M229" s="184"/>
      <c r="N229" s="102"/>
      <c r="O229" s="102"/>
      <c r="P229" s="102"/>
      <c r="Q229" s="102"/>
      <c r="R229" s="102"/>
      <c r="S229" s="102"/>
      <c r="T229" s="185"/>
      <c r="AT229" s="90" t="s">
        <v>122</v>
      </c>
      <c r="AU229" s="90" t="s">
        <v>78</v>
      </c>
    </row>
    <row r="230" spans="2:65" s="143" customFormat="1" ht="16.5" customHeight="1">
      <c r="B230" s="100"/>
      <c r="C230" s="171" t="s">
        <v>266</v>
      </c>
      <c r="D230" s="171" t="s">
        <v>117</v>
      </c>
      <c r="E230" s="172" t="s">
        <v>418</v>
      </c>
      <c r="F230" s="173" t="s">
        <v>419</v>
      </c>
      <c r="G230" s="174" t="s">
        <v>358</v>
      </c>
      <c r="H230" s="175">
        <v>50</v>
      </c>
      <c r="I230" s="211"/>
      <c r="J230" s="176">
        <f>ROUND(I230*H230,2)</f>
        <v>0</v>
      </c>
      <c r="K230" s="173" t="s">
        <v>5</v>
      </c>
      <c r="L230" s="100"/>
      <c r="M230" s="177" t="s">
        <v>5</v>
      </c>
      <c r="N230" s="178" t="s">
        <v>41</v>
      </c>
      <c r="O230" s="102"/>
      <c r="P230" s="179">
        <f>O230*H230</f>
        <v>0</v>
      </c>
      <c r="Q230" s="179">
        <v>0</v>
      </c>
      <c r="R230" s="179">
        <f>Q230*H230</f>
        <v>0</v>
      </c>
      <c r="S230" s="179">
        <v>0</v>
      </c>
      <c r="T230" s="180">
        <f>S230*H230</f>
        <v>0</v>
      </c>
      <c r="AR230" s="90" t="s">
        <v>121</v>
      </c>
      <c r="AT230" s="90" t="s">
        <v>117</v>
      </c>
      <c r="AU230" s="90" t="s">
        <v>78</v>
      </c>
      <c r="AY230" s="90" t="s">
        <v>115</v>
      </c>
      <c r="BE230" s="181">
        <f>IF(N230="základní",J230,0)</f>
        <v>0</v>
      </c>
      <c r="BF230" s="181">
        <f>IF(N230="snížená",J230,0)</f>
        <v>0</v>
      </c>
      <c r="BG230" s="181">
        <f>IF(N230="zákl. přenesená",J230,0)</f>
        <v>0</v>
      </c>
      <c r="BH230" s="181">
        <f>IF(N230="sníž. přenesená",J230,0)</f>
        <v>0</v>
      </c>
      <c r="BI230" s="181">
        <f>IF(N230="nulová",J230,0)</f>
        <v>0</v>
      </c>
      <c r="BJ230" s="90" t="s">
        <v>78</v>
      </c>
      <c r="BK230" s="181">
        <f>ROUND(I230*H230,2)</f>
        <v>0</v>
      </c>
      <c r="BL230" s="90" t="s">
        <v>121</v>
      </c>
      <c r="BM230" s="90" t="s">
        <v>420</v>
      </c>
    </row>
    <row r="231" spans="2:65" s="143" customFormat="1" ht="27">
      <c r="B231" s="100"/>
      <c r="D231" s="182" t="s">
        <v>122</v>
      </c>
      <c r="F231" s="183" t="s">
        <v>421</v>
      </c>
      <c r="L231" s="100"/>
      <c r="M231" s="184"/>
      <c r="N231" s="102"/>
      <c r="O231" s="102"/>
      <c r="P231" s="102"/>
      <c r="Q231" s="102"/>
      <c r="R231" s="102"/>
      <c r="S231" s="102"/>
      <c r="T231" s="185"/>
      <c r="AT231" s="90" t="s">
        <v>122</v>
      </c>
      <c r="AU231" s="90" t="s">
        <v>78</v>
      </c>
    </row>
    <row r="232" spans="2:65" s="143" customFormat="1" ht="16.5" customHeight="1">
      <c r="B232" s="100"/>
      <c r="C232" s="171" t="s">
        <v>422</v>
      </c>
      <c r="D232" s="171" t="s">
        <v>117</v>
      </c>
      <c r="E232" s="172" t="s">
        <v>423</v>
      </c>
      <c r="F232" s="173" t="s">
        <v>424</v>
      </c>
      <c r="G232" s="174" t="s">
        <v>358</v>
      </c>
      <c r="H232" s="175">
        <v>1080</v>
      </c>
      <c r="I232" s="211"/>
      <c r="J232" s="176">
        <f>ROUND(I232*H232,2)</f>
        <v>0</v>
      </c>
      <c r="K232" s="173" t="s">
        <v>5</v>
      </c>
      <c r="L232" s="100"/>
      <c r="M232" s="177" t="s">
        <v>5</v>
      </c>
      <c r="N232" s="178" t="s">
        <v>41</v>
      </c>
      <c r="O232" s="102"/>
      <c r="P232" s="179">
        <f>O232*H232</f>
        <v>0</v>
      </c>
      <c r="Q232" s="179">
        <v>0</v>
      </c>
      <c r="R232" s="179">
        <f>Q232*H232</f>
        <v>0</v>
      </c>
      <c r="S232" s="179">
        <v>0</v>
      </c>
      <c r="T232" s="180">
        <f>S232*H232</f>
        <v>0</v>
      </c>
      <c r="AR232" s="90" t="s">
        <v>121</v>
      </c>
      <c r="AT232" s="90" t="s">
        <v>117</v>
      </c>
      <c r="AU232" s="90" t="s">
        <v>78</v>
      </c>
      <c r="AY232" s="90" t="s">
        <v>115</v>
      </c>
      <c r="BE232" s="181">
        <f>IF(N232="základní",J232,0)</f>
        <v>0</v>
      </c>
      <c r="BF232" s="181">
        <f>IF(N232="snížená",J232,0)</f>
        <v>0</v>
      </c>
      <c r="BG232" s="181">
        <f>IF(N232="zákl. přenesená",J232,0)</f>
        <v>0</v>
      </c>
      <c r="BH232" s="181">
        <f>IF(N232="sníž. přenesená",J232,0)</f>
        <v>0</v>
      </c>
      <c r="BI232" s="181">
        <f>IF(N232="nulová",J232,0)</f>
        <v>0</v>
      </c>
      <c r="BJ232" s="90" t="s">
        <v>78</v>
      </c>
      <c r="BK232" s="181">
        <f>ROUND(I232*H232,2)</f>
        <v>0</v>
      </c>
      <c r="BL232" s="90" t="s">
        <v>121</v>
      </c>
      <c r="BM232" s="90" t="s">
        <v>425</v>
      </c>
    </row>
    <row r="233" spans="2:65" s="143" customFormat="1" ht="27">
      <c r="B233" s="100"/>
      <c r="D233" s="182" t="s">
        <v>122</v>
      </c>
      <c r="F233" s="183" t="s">
        <v>426</v>
      </c>
      <c r="L233" s="100"/>
      <c r="M233" s="184"/>
      <c r="N233" s="102"/>
      <c r="O233" s="102"/>
      <c r="P233" s="102"/>
      <c r="Q233" s="102"/>
      <c r="R233" s="102"/>
      <c r="S233" s="102"/>
      <c r="T233" s="185"/>
      <c r="AT233" s="90" t="s">
        <v>122</v>
      </c>
      <c r="AU233" s="90" t="s">
        <v>78</v>
      </c>
    </row>
    <row r="234" spans="2:65" s="143" customFormat="1" ht="16.5" customHeight="1">
      <c r="B234" s="100"/>
      <c r="C234" s="171" t="s">
        <v>271</v>
      </c>
      <c r="D234" s="171" t="s">
        <v>117</v>
      </c>
      <c r="E234" s="172" t="s">
        <v>427</v>
      </c>
      <c r="F234" s="173" t="s">
        <v>428</v>
      </c>
      <c r="G234" s="174" t="s">
        <v>358</v>
      </c>
      <c r="H234" s="175">
        <v>270</v>
      </c>
      <c r="I234" s="211"/>
      <c r="J234" s="176">
        <f>ROUND(I234*H234,2)</f>
        <v>0</v>
      </c>
      <c r="K234" s="173" t="s">
        <v>5</v>
      </c>
      <c r="L234" s="100"/>
      <c r="M234" s="177" t="s">
        <v>5</v>
      </c>
      <c r="N234" s="178" t="s">
        <v>41</v>
      </c>
      <c r="O234" s="102"/>
      <c r="P234" s="179">
        <f>O234*H234</f>
        <v>0</v>
      </c>
      <c r="Q234" s="179">
        <v>0</v>
      </c>
      <c r="R234" s="179">
        <f>Q234*H234</f>
        <v>0</v>
      </c>
      <c r="S234" s="179">
        <v>0</v>
      </c>
      <c r="T234" s="180">
        <f>S234*H234</f>
        <v>0</v>
      </c>
      <c r="AR234" s="90" t="s">
        <v>121</v>
      </c>
      <c r="AT234" s="90" t="s">
        <v>117</v>
      </c>
      <c r="AU234" s="90" t="s">
        <v>78</v>
      </c>
      <c r="AY234" s="90" t="s">
        <v>115</v>
      </c>
      <c r="BE234" s="181">
        <f>IF(N234="základní",J234,0)</f>
        <v>0</v>
      </c>
      <c r="BF234" s="181">
        <f>IF(N234="snížená",J234,0)</f>
        <v>0</v>
      </c>
      <c r="BG234" s="181">
        <f>IF(N234="zákl. přenesená",J234,0)</f>
        <v>0</v>
      </c>
      <c r="BH234" s="181">
        <f>IF(N234="sníž. přenesená",J234,0)</f>
        <v>0</v>
      </c>
      <c r="BI234" s="181">
        <f>IF(N234="nulová",J234,0)</f>
        <v>0</v>
      </c>
      <c r="BJ234" s="90" t="s">
        <v>78</v>
      </c>
      <c r="BK234" s="181">
        <f>ROUND(I234*H234,2)</f>
        <v>0</v>
      </c>
      <c r="BL234" s="90" t="s">
        <v>121</v>
      </c>
      <c r="BM234" s="90" t="s">
        <v>429</v>
      </c>
    </row>
    <row r="235" spans="2:65" s="143" customFormat="1" ht="27">
      <c r="B235" s="100"/>
      <c r="D235" s="182" t="s">
        <v>122</v>
      </c>
      <c r="F235" s="183" t="s">
        <v>430</v>
      </c>
      <c r="L235" s="100"/>
      <c r="M235" s="184"/>
      <c r="N235" s="102"/>
      <c r="O235" s="102"/>
      <c r="P235" s="102"/>
      <c r="Q235" s="102"/>
      <c r="R235" s="102"/>
      <c r="S235" s="102"/>
      <c r="T235" s="185"/>
      <c r="AT235" s="90" t="s">
        <v>122</v>
      </c>
      <c r="AU235" s="90" t="s">
        <v>78</v>
      </c>
    </row>
    <row r="236" spans="2:65" s="143" customFormat="1" ht="16.5" customHeight="1">
      <c r="B236" s="100"/>
      <c r="C236" s="171" t="s">
        <v>431</v>
      </c>
      <c r="D236" s="171" t="s">
        <v>117</v>
      </c>
      <c r="E236" s="172" t="s">
        <v>432</v>
      </c>
      <c r="F236" s="173" t="s">
        <v>433</v>
      </c>
      <c r="G236" s="174" t="s">
        <v>120</v>
      </c>
      <c r="H236" s="175">
        <v>860</v>
      </c>
      <c r="I236" s="211"/>
      <c r="J236" s="176">
        <f>ROUND(I236*H236,2)</f>
        <v>0</v>
      </c>
      <c r="K236" s="173" t="s">
        <v>5</v>
      </c>
      <c r="L236" s="100"/>
      <c r="M236" s="177" t="s">
        <v>5</v>
      </c>
      <c r="N236" s="178" t="s">
        <v>41</v>
      </c>
      <c r="O236" s="102"/>
      <c r="P236" s="179">
        <f>O236*H236</f>
        <v>0</v>
      </c>
      <c r="Q236" s="179">
        <v>0</v>
      </c>
      <c r="R236" s="179">
        <f>Q236*H236</f>
        <v>0</v>
      </c>
      <c r="S236" s="179">
        <v>0</v>
      </c>
      <c r="T236" s="180">
        <f>S236*H236</f>
        <v>0</v>
      </c>
      <c r="AR236" s="90" t="s">
        <v>121</v>
      </c>
      <c r="AT236" s="90" t="s">
        <v>117</v>
      </c>
      <c r="AU236" s="90" t="s">
        <v>78</v>
      </c>
      <c r="AY236" s="90" t="s">
        <v>115</v>
      </c>
      <c r="BE236" s="181">
        <f>IF(N236="základní",J236,0)</f>
        <v>0</v>
      </c>
      <c r="BF236" s="181">
        <f>IF(N236="snížená",J236,0)</f>
        <v>0</v>
      </c>
      <c r="BG236" s="181">
        <f>IF(N236="zákl. přenesená",J236,0)</f>
        <v>0</v>
      </c>
      <c r="BH236" s="181">
        <f>IF(N236="sníž. přenesená",J236,0)</f>
        <v>0</v>
      </c>
      <c r="BI236" s="181">
        <f>IF(N236="nulová",J236,0)</f>
        <v>0</v>
      </c>
      <c r="BJ236" s="90" t="s">
        <v>78</v>
      </c>
      <c r="BK236" s="181">
        <f>ROUND(I236*H236,2)</f>
        <v>0</v>
      </c>
      <c r="BL236" s="90" t="s">
        <v>121</v>
      </c>
      <c r="BM236" s="90" t="s">
        <v>434</v>
      </c>
    </row>
    <row r="237" spans="2:65" s="143" customFormat="1" ht="27">
      <c r="B237" s="100"/>
      <c r="D237" s="182" t="s">
        <v>122</v>
      </c>
      <c r="F237" s="183" t="s">
        <v>435</v>
      </c>
      <c r="L237" s="100"/>
      <c r="M237" s="184"/>
      <c r="N237" s="102"/>
      <c r="O237" s="102"/>
      <c r="P237" s="102"/>
      <c r="Q237" s="102"/>
      <c r="R237" s="102"/>
      <c r="S237" s="102"/>
      <c r="T237" s="185"/>
      <c r="AT237" s="90" t="s">
        <v>122</v>
      </c>
      <c r="AU237" s="90" t="s">
        <v>78</v>
      </c>
    </row>
    <row r="238" spans="2:65" s="143" customFormat="1" ht="16.5" customHeight="1">
      <c r="B238" s="100"/>
      <c r="C238" s="171" t="s">
        <v>275</v>
      </c>
      <c r="D238" s="171" t="s">
        <v>117</v>
      </c>
      <c r="E238" s="172" t="s">
        <v>436</v>
      </c>
      <c r="F238" s="173" t="s">
        <v>437</v>
      </c>
      <c r="G238" s="174" t="s">
        <v>120</v>
      </c>
      <c r="H238" s="175">
        <v>2600</v>
      </c>
      <c r="I238" s="211"/>
      <c r="J238" s="176">
        <f>ROUND(I238*H238,2)</f>
        <v>0</v>
      </c>
      <c r="K238" s="173" t="s">
        <v>5</v>
      </c>
      <c r="L238" s="100"/>
      <c r="M238" s="177" t="s">
        <v>5</v>
      </c>
      <c r="N238" s="178" t="s">
        <v>41</v>
      </c>
      <c r="O238" s="102"/>
      <c r="P238" s="179">
        <f>O238*H238</f>
        <v>0</v>
      </c>
      <c r="Q238" s="179">
        <v>0</v>
      </c>
      <c r="R238" s="179">
        <f>Q238*H238</f>
        <v>0</v>
      </c>
      <c r="S238" s="179">
        <v>0</v>
      </c>
      <c r="T238" s="180">
        <f>S238*H238</f>
        <v>0</v>
      </c>
      <c r="AR238" s="90" t="s">
        <v>121</v>
      </c>
      <c r="AT238" s="90" t="s">
        <v>117</v>
      </c>
      <c r="AU238" s="90" t="s">
        <v>78</v>
      </c>
      <c r="AY238" s="90" t="s">
        <v>115</v>
      </c>
      <c r="BE238" s="181">
        <f>IF(N238="základní",J238,0)</f>
        <v>0</v>
      </c>
      <c r="BF238" s="181">
        <f>IF(N238="snížená",J238,0)</f>
        <v>0</v>
      </c>
      <c r="BG238" s="181">
        <f>IF(N238="zákl. přenesená",J238,0)</f>
        <v>0</v>
      </c>
      <c r="BH238" s="181">
        <f>IF(N238="sníž. přenesená",J238,0)</f>
        <v>0</v>
      </c>
      <c r="BI238" s="181">
        <f>IF(N238="nulová",J238,0)</f>
        <v>0</v>
      </c>
      <c r="BJ238" s="90" t="s">
        <v>78</v>
      </c>
      <c r="BK238" s="181">
        <f>ROUND(I238*H238,2)</f>
        <v>0</v>
      </c>
      <c r="BL238" s="90" t="s">
        <v>121</v>
      </c>
      <c r="BM238" s="90" t="s">
        <v>438</v>
      </c>
    </row>
    <row r="239" spans="2:65" s="143" customFormat="1" ht="27">
      <c r="B239" s="100"/>
      <c r="D239" s="182" t="s">
        <v>122</v>
      </c>
      <c r="F239" s="183" t="s">
        <v>683</v>
      </c>
      <c r="L239" s="100"/>
      <c r="M239" s="184"/>
      <c r="N239" s="102"/>
      <c r="O239" s="102"/>
      <c r="P239" s="102"/>
      <c r="Q239" s="102"/>
      <c r="R239" s="102"/>
      <c r="S239" s="102"/>
      <c r="T239" s="185"/>
      <c r="AT239" s="90" t="s">
        <v>122</v>
      </c>
      <c r="AU239" s="90" t="s">
        <v>78</v>
      </c>
    </row>
    <row r="240" spans="2:65" s="143" customFormat="1" ht="16.5" customHeight="1">
      <c r="B240" s="100"/>
      <c r="C240" s="171" t="s">
        <v>439</v>
      </c>
      <c r="D240" s="171" t="s">
        <v>117</v>
      </c>
      <c r="E240" s="172" t="s">
        <v>440</v>
      </c>
      <c r="F240" s="173" t="s">
        <v>441</v>
      </c>
      <c r="G240" s="174" t="s">
        <v>358</v>
      </c>
      <c r="H240" s="175">
        <v>300</v>
      </c>
      <c r="I240" s="211"/>
      <c r="J240" s="176">
        <f>ROUND(I240*H240,2)</f>
        <v>0</v>
      </c>
      <c r="K240" s="173" t="s">
        <v>5</v>
      </c>
      <c r="L240" s="100"/>
      <c r="M240" s="177" t="s">
        <v>5</v>
      </c>
      <c r="N240" s="178" t="s">
        <v>41</v>
      </c>
      <c r="O240" s="102"/>
      <c r="P240" s="179">
        <f>O240*H240</f>
        <v>0</v>
      </c>
      <c r="Q240" s="179">
        <v>0</v>
      </c>
      <c r="R240" s="179">
        <f>Q240*H240</f>
        <v>0</v>
      </c>
      <c r="S240" s="179">
        <v>0</v>
      </c>
      <c r="T240" s="180">
        <f>S240*H240</f>
        <v>0</v>
      </c>
      <c r="AR240" s="90" t="s">
        <v>121</v>
      </c>
      <c r="AT240" s="90" t="s">
        <v>117</v>
      </c>
      <c r="AU240" s="90" t="s">
        <v>78</v>
      </c>
      <c r="AY240" s="90" t="s">
        <v>115</v>
      </c>
      <c r="BE240" s="181">
        <f>IF(N240="základní",J240,0)</f>
        <v>0</v>
      </c>
      <c r="BF240" s="181">
        <f>IF(N240="snížená",J240,0)</f>
        <v>0</v>
      </c>
      <c r="BG240" s="181">
        <f>IF(N240="zákl. přenesená",J240,0)</f>
        <v>0</v>
      </c>
      <c r="BH240" s="181">
        <f>IF(N240="sníž. přenesená",J240,0)</f>
        <v>0</v>
      </c>
      <c r="BI240" s="181">
        <f>IF(N240="nulová",J240,0)</f>
        <v>0</v>
      </c>
      <c r="BJ240" s="90" t="s">
        <v>78</v>
      </c>
      <c r="BK240" s="181">
        <f>ROUND(I240*H240,2)</f>
        <v>0</v>
      </c>
      <c r="BL240" s="90" t="s">
        <v>121</v>
      </c>
      <c r="BM240" s="90" t="s">
        <v>442</v>
      </c>
    </row>
    <row r="241" spans="2:65" s="143" customFormat="1" ht="27">
      <c r="B241" s="100"/>
      <c r="D241" s="182" t="s">
        <v>122</v>
      </c>
      <c r="F241" s="183" t="s">
        <v>443</v>
      </c>
      <c r="L241" s="100"/>
      <c r="M241" s="184"/>
      <c r="N241" s="102"/>
      <c r="O241" s="102"/>
      <c r="P241" s="102"/>
      <c r="Q241" s="102"/>
      <c r="R241" s="102"/>
      <c r="S241" s="102"/>
      <c r="T241" s="185"/>
      <c r="AT241" s="90" t="s">
        <v>122</v>
      </c>
      <c r="AU241" s="90" t="s">
        <v>78</v>
      </c>
    </row>
    <row r="242" spans="2:65" s="143" customFormat="1" ht="16.5" customHeight="1">
      <c r="B242" s="100"/>
      <c r="C242" s="171" t="s">
        <v>280</v>
      </c>
      <c r="D242" s="171" t="s">
        <v>117</v>
      </c>
      <c r="E242" s="172" t="s">
        <v>444</v>
      </c>
      <c r="F242" s="173" t="s">
        <v>445</v>
      </c>
      <c r="G242" s="174" t="s">
        <v>120</v>
      </c>
      <c r="H242" s="175">
        <v>71</v>
      </c>
      <c r="I242" s="211"/>
      <c r="J242" s="176">
        <f>ROUND(I242*H242,2)</f>
        <v>0</v>
      </c>
      <c r="K242" s="173" t="s">
        <v>5</v>
      </c>
      <c r="L242" s="100"/>
      <c r="M242" s="177" t="s">
        <v>5</v>
      </c>
      <c r="N242" s="178" t="s">
        <v>41</v>
      </c>
      <c r="O242" s="102"/>
      <c r="P242" s="179">
        <f>O242*H242</f>
        <v>0</v>
      </c>
      <c r="Q242" s="179">
        <v>0</v>
      </c>
      <c r="R242" s="179">
        <f>Q242*H242</f>
        <v>0</v>
      </c>
      <c r="S242" s="179">
        <v>0</v>
      </c>
      <c r="T242" s="180">
        <f>S242*H242</f>
        <v>0</v>
      </c>
      <c r="AR242" s="90" t="s">
        <v>121</v>
      </c>
      <c r="AT242" s="90" t="s">
        <v>117</v>
      </c>
      <c r="AU242" s="90" t="s">
        <v>78</v>
      </c>
      <c r="AY242" s="90" t="s">
        <v>115</v>
      </c>
      <c r="BE242" s="181">
        <f>IF(N242="základní",J242,0)</f>
        <v>0</v>
      </c>
      <c r="BF242" s="181">
        <f>IF(N242="snížená",J242,0)</f>
        <v>0</v>
      </c>
      <c r="BG242" s="181">
        <f>IF(N242="zákl. přenesená",J242,0)</f>
        <v>0</v>
      </c>
      <c r="BH242" s="181">
        <f>IF(N242="sníž. přenesená",J242,0)</f>
        <v>0</v>
      </c>
      <c r="BI242" s="181">
        <f>IF(N242="nulová",J242,0)</f>
        <v>0</v>
      </c>
      <c r="BJ242" s="90" t="s">
        <v>78</v>
      </c>
      <c r="BK242" s="181">
        <f>ROUND(I242*H242,2)</f>
        <v>0</v>
      </c>
      <c r="BL242" s="90" t="s">
        <v>121</v>
      </c>
      <c r="BM242" s="90" t="s">
        <v>446</v>
      </c>
    </row>
    <row r="243" spans="2:65" s="143" customFormat="1" ht="40.5">
      <c r="B243" s="100"/>
      <c r="D243" s="182" t="s">
        <v>122</v>
      </c>
      <c r="F243" s="183" t="s">
        <v>447</v>
      </c>
      <c r="L243" s="100"/>
      <c r="M243" s="184"/>
      <c r="N243" s="102"/>
      <c r="O243" s="102"/>
      <c r="P243" s="102"/>
      <c r="Q243" s="102"/>
      <c r="R243" s="102"/>
      <c r="S243" s="102"/>
      <c r="T243" s="185"/>
      <c r="AT243" s="90" t="s">
        <v>122</v>
      </c>
      <c r="AU243" s="90" t="s">
        <v>78</v>
      </c>
    </row>
    <row r="244" spans="2:65" s="143" customFormat="1" ht="16.5" customHeight="1">
      <c r="B244" s="100"/>
      <c r="C244" s="171" t="s">
        <v>448</v>
      </c>
      <c r="D244" s="171" t="s">
        <v>117</v>
      </c>
      <c r="E244" s="172" t="s">
        <v>449</v>
      </c>
      <c r="F244" s="173" t="s">
        <v>450</v>
      </c>
      <c r="G244" s="174" t="s">
        <v>451</v>
      </c>
      <c r="H244" s="175">
        <v>10</v>
      </c>
      <c r="I244" s="211"/>
      <c r="J244" s="176">
        <f>ROUND(I244*H244,2)</f>
        <v>0</v>
      </c>
      <c r="K244" s="173" t="s">
        <v>5</v>
      </c>
      <c r="L244" s="100"/>
      <c r="M244" s="177" t="s">
        <v>5</v>
      </c>
      <c r="N244" s="178" t="s">
        <v>41</v>
      </c>
      <c r="O244" s="102"/>
      <c r="P244" s="179">
        <f>O244*H244</f>
        <v>0</v>
      </c>
      <c r="Q244" s="179">
        <v>0</v>
      </c>
      <c r="R244" s="179">
        <f>Q244*H244</f>
        <v>0</v>
      </c>
      <c r="S244" s="179">
        <v>0</v>
      </c>
      <c r="T244" s="180">
        <f>S244*H244</f>
        <v>0</v>
      </c>
      <c r="AR244" s="90" t="s">
        <v>121</v>
      </c>
      <c r="AT244" s="90" t="s">
        <v>117</v>
      </c>
      <c r="AU244" s="90" t="s">
        <v>78</v>
      </c>
      <c r="AY244" s="90" t="s">
        <v>115</v>
      </c>
      <c r="BE244" s="181">
        <f>IF(N244="základní",J244,0)</f>
        <v>0</v>
      </c>
      <c r="BF244" s="181">
        <f>IF(N244="snížená",J244,0)</f>
        <v>0</v>
      </c>
      <c r="BG244" s="181">
        <f>IF(N244="zákl. přenesená",J244,0)</f>
        <v>0</v>
      </c>
      <c r="BH244" s="181">
        <f>IF(N244="sníž. přenesená",J244,0)</f>
        <v>0</v>
      </c>
      <c r="BI244" s="181">
        <f>IF(N244="nulová",J244,0)</f>
        <v>0</v>
      </c>
      <c r="BJ244" s="90" t="s">
        <v>78</v>
      </c>
      <c r="BK244" s="181">
        <f>ROUND(I244*H244,2)</f>
        <v>0</v>
      </c>
      <c r="BL244" s="90" t="s">
        <v>121</v>
      </c>
      <c r="BM244" s="90" t="s">
        <v>452</v>
      </c>
    </row>
    <row r="245" spans="2:65" s="143" customFormat="1" ht="40.5">
      <c r="B245" s="100"/>
      <c r="D245" s="182" t="s">
        <v>122</v>
      </c>
      <c r="F245" s="183" t="s">
        <v>447</v>
      </c>
      <c r="L245" s="100"/>
      <c r="M245" s="184"/>
      <c r="N245" s="102"/>
      <c r="O245" s="102"/>
      <c r="P245" s="102"/>
      <c r="Q245" s="102"/>
      <c r="R245" s="102"/>
      <c r="S245" s="102"/>
      <c r="T245" s="185"/>
      <c r="AT245" s="90" t="s">
        <v>122</v>
      </c>
      <c r="AU245" s="90" t="s">
        <v>78</v>
      </c>
    </row>
    <row r="246" spans="2:65" s="143" customFormat="1" ht="25.5" customHeight="1">
      <c r="B246" s="100"/>
      <c r="C246" s="171" t="s">
        <v>284</v>
      </c>
      <c r="D246" s="171" t="s">
        <v>117</v>
      </c>
      <c r="E246" s="172" t="s">
        <v>453</v>
      </c>
      <c r="F246" s="173" t="s">
        <v>454</v>
      </c>
      <c r="G246" s="174" t="s">
        <v>120</v>
      </c>
      <c r="H246" s="175">
        <v>2</v>
      </c>
      <c r="I246" s="211"/>
      <c r="J246" s="176">
        <f>ROUND(I246*H246,2)</f>
        <v>0</v>
      </c>
      <c r="K246" s="173" t="s">
        <v>5</v>
      </c>
      <c r="L246" s="100"/>
      <c r="M246" s="177" t="s">
        <v>5</v>
      </c>
      <c r="N246" s="178" t="s">
        <v>41</v>
      </c>
      <c r="O246" s="102"/>
      <c r="P246" s="179">
        <f>O246*H246</f>
        <v>0</v>
      </c>
      <c r="Q246" s="179">
        <v>0</v>
      </c>
      <c r="R246" s="179">
        <f>Q246*H246</f>
        <v>0</v>
      </c>
      <c r="S246" s="179">
        <v>0</v>
      </c>
      <c r="T246" s="180">
        <f>S246*H246</f>
        <v>0</v>
      </c>
      <c r="AR246" s="90" t="s">
        <v>121</v>
      </c>
      <c r="AT246" s="90" t="s">
        <v>117</v>
      </c>
      <c r="AU246" s="90" t="s">
        <v>78</v>
      </c>
      <c r="AY246" s="90" t="s">
        <v>115</v>
      </c>
      <c r="BE246" s="181">
        <f>IF(N246="základní",J246,0)</f>
        <v>0</v>
      </c>
      <c r="BF246" s="181">
        <f>IF(N246="snížená",J246,0)</f>
        <v>0</v>
      </c>
      <c r="BG246" s="181">
        <f>IF(N246="zákl. přenesená",J246,0)</f>
        <v>0</v>
      </c>
      <c r="BH246" s="181">
        <f>IF(N246="sníž. přenesená",J246,0)</f>
        <v>0</v>
      </c>
      <c r="BI246" s="181">
        <f>IF(N246="nulová",J246,0)</f>
        <v>0</v>
      </c>
      <c r="BJ246" s="90" t="s">
        <v>78</v>
      </c>
      <c r="BK246" s="181">
        <f>ROUND(I246*H246,2)</f>
        <v>0</v>
      </c>
      <c r="BL246" s="90" t="s">
        <v>121</v>
      </c>
      <c r="BM246" s="90" t="s">
        <v>455</v>
      </c>
    </row>
    <row r="247" spans="2:65" s="143" customFormat="1" ht="27">
      <c r="B247" s="100"/>
      <c r="D247" s="182" t="s">
        <v>122</v>
      </c>
      <c r="F247" s="183" t="s">
        <v>263</v>
      </c>
      <c r="L247" s="100"/>
      <c r="M247" s="184"/>
      <c r="N247" s="102"/>
      <c r="O247" s="102"/>
      <c r="P247" s="102"/>
      <c r="Q247" s="102"/>
      <c r="R247" s="102"/>
      <c r="S247" s="102"/>
      <c r="T247" s="185"/>
      <c r="AT247" s="90" t="s">
        <v>122</v>
      </c>
      <c r="AU247" s="90" t="s">
        <v>78</v>
      </c>
    </row>
    <row r="248" spans="2:65" s="143" customFormat="1" ht="25.5" customHeight="1">
      <c r="B248" s="100"/>
      <c r="C248" s="171" t="s">
        <v>456</v>
      </c>
      <c r="D248" s="171" t="s">
        <v>117</v>
      </c>
      <c r="E248" s="172" t="s">
        <v>457</v>
      </c>
      <c r="F248" s="173" t="s">
        <v>458</v>
      </c>
      <c r="G248" s="174" t="s">
        <v>120</v>
      </c>
      <c r="H248" s="175">
        <v>2</v>
      </c>
      <c r="I248" s="211"/>
      <c r="J248" s="176">
        <f>ROUND(I248*H248,2)</f>
        <v>0</v>
      </c>
      <c r="K248" s="173" t="s">
        <v>5</v>
      </c>
      <c r="L248" s="100"/>
      <c r="M248" s="177" t="s">
        <v>5</v>
      </c>
      <c r="N248" s="178" t="s">
        <v>41</v>
      </c>
      <c r="O248" s="102"/>
      <c r="P248" s="179">
        <f>O248*H248</f>
        <v>0</v>
      </c>
      <c r="Q248" s="179">
        <v>0</v>
      </c>
      <c r="R248" s="179">
        <f>Q248*H248</f>
        <v>0</v>
      </c>
      <c r="S248" s="179">
        <v>0</v>
      </c>
      <c r="T248" s="180">
        <f>S248*H248</f>
        <v>0</v>
      </c>
      <c r="AR248" s="90" t="s">
        <v>121</v>
      </c>
      <c r="AT248" s="90" t="s">
        <v>117</v>
      </c>
      <c r="AU248" s="90" t="s">
        <v>78</v>
      </c>
      <c r="AY248" s="90" t="s">
        <v>115</v>
      </c>
      <c r="BE248" s="181">
        <f>IF(N248="základní",J248,0)</f>
        <v>0</v>
      </c>
      <c r="BF248" s="181">
        <f>IF(N248="snížená",J248,0)</f>
        <v>0</v>
      </c>
      <c r="BG248" s="181">
        <f>IF(N248="zákl. přenesená",J248,0)</f>
        <v>0</v>
      </c>
      <c r="BH248" s="181">
        <f>IF(N248="sníž. přenesená",J248,0)</f>
        <v>0</v>
      </c>
      <c r="BI248" s="181">
        <f>IF(N248="nulová",J248,0)</f>
        <v>0</v>
      </c>
      <c r="BJ248" s="90" t="s">
        <v>78</v>
      </c>
      <c r="BK248" s="181">
        <f>ROUND(I248*H248,2)</f>
        <v>0</v>
      </c>
      <c r="BL248" s="90" t="s">
        <v>121</v>
      </c>
      <c r="BM248" s="90" t="s">
        <v>459</v>
      </c>
    </row>
    <row r="249" spans="2:65" s="143" customFormat="1" ht="27">
      <c r="B249" s="100"/>
      <c r="D249" s="182" t="s">
        <v>122</v>
      </c>
      <c r="F249" s="183" t="s">
        <v>263</v>
      </c>
      <c r="L249" s="100"/>
      <c r="M249" s="184"/>
      <c r="N249" s="102"/>
      <c r="O249" s="102"/>
      <c r="P249" s="102"/>
      <c r="Q249" s="102"/>
      <c r="R249" s="102"/>
      <c r="S249" s="102"/>
      <c r="T249" s="185"/>
      <c r="AT249" s="90" t="s">
        <v>122</v>
      </c>
      <c r="AU249" s="90" t="s">
        <v>78</v>
      </c>
    </row>
    <row r="250" spans="2:65" s="143" customFormat="1" ht="16.5" customHeight="1">
      <c r="B250" s="100"/>
      <c r="C250" s="171" t="s">
        <v>289</v>
      </c>
      <c r="D250" s="171" t="s">
        <v>117</v>
      </c>
      <c r="E250" s="172" t="s">
        <v>460</v>
      </c>
      <c r="F250" s="173" t="s">
        <v>461</v>
      </c>
      <c r="G250" s="174" t="s">
        <v>120</v>
      </c>
      <c r="H250" s="175">
        <v>1</v>
      </c>
      <c r="I250" s="211"/>
      <c r="J250" s="176">
        <f>ROUND(I250*H250,2)</f>
        <v>0</v>
      </c>
      <c r="K250" s="173" t="s">
        <v>5</v>
      </c>
      <c r="L250" s="100"/>
      <c r="M250" s="177" t="s">
        <v>5</v>
      </c>
      <c r="N250" s="178" t="s">
        <v>41</v>
      </c>
      <c r="O250" s="102"/>
      <c r="P250" s="179">
        <f>O250*H250</f>
        <v>0</v>
      </c>
      <c r="Q250" s="179">
        <v>0</v>
      </c>
      <c r="R250" s="179">
        <f>Q250*H250</f>
        <v>0</v>
      </c>
      <c r="S250" s="179">
        <v>0</v>
      </c>
      <c r="T250" s="180">
        <f>S250*H250</f>
        <v>0</v>
      </c>
      <c r="AR250" s="90" t="s">
        <v>121</v>
      </c>
      <c r="AT250" s="90" t="s">
        <v>117</v>
      </c>
      <c r="AU250" s="90" t="s">
        <v>78</v>
      </c>
      <c r="AY250" s="90" t="s">
        <v>115</v>
      </c>
      <c r="BE250" s="181">
        <f>IF(N250="základní",J250,0)</f>
        <v>0</v>
      </c>
      <c r="BF250" s="181">
        <f>IF(N250="snížená",J250,0)</f>
        <v>0</v>
      </c>
      <c r="BG250" s="181">
        <f>IF(N250="zákl. přenesená",J250,0)</f>
        <v>0</v>
      </c>
      <c r="BH250" s="181">
        <f>IF(N250="sníž. přenesená",J250,0)</f>
        <v>0</v>
      </c>
      <c r="BI250" s="181">
        <f>IF(N250="nulová",J250,0)</f>
        <v>0</v>
      </c>
      <c r="BJ250" s="90" t="s">
        <v>78</v>
      </c>
      <c r="BK250" s="181">
        <f>ROUND(I250*H250,2)</f>
        <v>0</v>
      </c>
      <c r="BL250" s="90" t="s">
        <v>121</v>
      </c>
      <c r="BM250" s="90" t="s">
        <v>462</v>
      </c>
    </row>
    <row r="251" spans="2:65" s="143" customFormat="1" ht="27">
      <c r="B251" s="100"/>
      <c r="D251" s="182" t="s">
        <v>122</v>
      </c>
      <c r="F251" s="183" t="s">
        <v>215</v>
      </c>
      <c r="L251" s="100"/>
      <c r="M251" s="184"/>
      <c r="N251" s="102"/>
      <c r="O251" s="102"/>
      <c r="P251" s="102"/>
      <c r="Q251" s="102"/>
      <c r="R251" s="102"/>
      <c r="S251" s="102"/>
      <c r="T251" s="185"/>
      <c r="AT251" s="90" t="s">
        <v>122</v>
      </c>
      <c r="AU251" s="90" t="s">
        <v>78</v>
      </c>
    </row>
    <row r="252" spans="2:65" s="161" customFormat="1" ht="37.35" customHeight="1">
      <c r="B252" s="160"/>
      <c r="D252" s="162" t="s">
        <v>69</v>
      </c>
      <c r="E252" s="163" t="s">
        <v>151</v>
      </c>
      <c r="F252" s="163" t="s">
        <v>463</v>
      </c>
      <c r="J252" s="164">
        <f>BK252</f>
        <v>0</v>
      </c>
      <c r="L252" s="160"/>
      <c r="M252" s="165"/>
      <c r="N252" s="166"/>
      <c r="O252" s="166"/>
      <c r="P252" s="167">
        <f>SUM(P253:P270)</f>
        <v>0</v>
      </c>
      <c r="Q252" s="166"/>
      <c r="R252" s="167">
        <f>SUM(R253:R270)</f>
        <v>0</v>
      </c>
      <c r="S252" s="166"/>
      <c r="T252" s="168">
        <f>SUM(T253:T270)</f>
        <v>0</v>
      </c>
      <c r="AR252" s="162" t="s">
        <v>78</v>
      </c>
      <c r="AT252" s="169" t="s">
        <v>69</v>
      </c>
      <c r="AU252" s="169" t="s">
        <v>70</v>
      </c>
      <c r="AY252" s="162" t="s">
        <v>115</v>
      </c>
      <c r="BK252" s="170">
        <f>SUM(BK253:BK270)</f>
        <v>0</v>
      </c>
    </row>
    <row r="253" spans="2:65" s="143" customFormat="1" ht="16.5" customHeight="1">
      <c r="B253" s="100"/>
      <c r="C253" s="171" t="s">
        <v>464</v>
      </c>
      <c r="D253" s="171" t="s">
        <v>117</v>
      </c>
      <c r="E253" s="172" t="s">
        <v>465</v>
      </c>
      <c r="F253" s="173" t="s">
        <v>466</v>
      </c>
      <c r="G253" s="174" t="s">
        <v>467</v>
      </c>
      <c r="H253" s="175">
        <v>48</v>
      </c>
      <c r="I253" s="211"/>
      <c r="J253" s="176">
        <f>ROUND(I253*H253,2)</f>
        <v>0</v>
      </c>
      <c r="K253" s="173" t="s">
        <v>5</v>
      </c>
      <c r="L253" s="100"/>
      <c r="M253" s="177" t="s">
        <v>5</v>
      </c>
      <c r="N253" s="178" t="s">
        <v>41</v>
      </c>
      <c r="O253" s="102"/>
      <c r="P253" s="179">
        <f>O253*H253</f>
        <v>0</v>
      </c>
      <c r="Q253" s="179">
        <v>0</v>
      </c>
      <c r="R253" s="179">
        <f>Q253*H253</f>
        <v>0</v>
      </c>
      <c r="S253" s="179">
        <v>0</v>
      </c>
      <c r="T253" s="180">
        <f>S253*H253</f>
        <v>0</v>
      </c>
      <c r="AR253" s="90" t="s">
        <v>121</v>
      </c>
      <c r="AT253" s="90" t="s">
        <v>117</v>
      </c>
      <c r="AU253" s="90" t="s">
        <v>78</v>
      </c>
      <c r="AY253" s="90" t="s">
        <v>115</v>
      </c>
      <c r="BE253" s="181">
        <f>IF(N253="základní",J253,0)</f>
        <v>0</v>
      </c>
      <c r="BF253" s="181">
        <f>IF(N253="snížená",J253,0)</f>
        <v>0</v>
      </c>
      <c r="BG253" s="181">
        <f>IF(N253="zákl. přenesená",J253,0)</f>
        <v>0</v>
      </c>
      <c r="BH253" s="181">
        <f>IF(N253="sníž. přenesená",J253,0)</f>
        <v>0</v>
      </c>
      <c r="BI253" s="181">
        <f>IF(N253="nulová",J253,0)</f>
        <v>0</v>
      </c>
      <c r="BJ253" s="90" t="s">
        <v>78</v>
      </c>
      <c r="BK253" s="181">
        <f>ROUND(I253*H253,2)</f>
        <v>0</v>
      </c>
      <c r="BL253" s="90" t="s">
        <v>121</v>
      </c>
      <c r="BM253" s="90" t="s">
        <v>468</v>
      </c>
    </row>
    <row r="254" spans="2:65" s="143" customFormat="1" ht="27">
      <c r="B254" s="100"/>
      <c r="D254" s="182" t="s">
        <v>122</v>
      </c>
      <c r="F254" s="183" t="s">
        <v>469</v>
      </c>
      <c r="L254" s="100"/>
      <c r="M254" s="184"/>
      <c r="N254" s="102"/>
      <c r="O254" s="102"/>
      <c r="P254" s="102"/>
      <c r="Q254" s="102"/>
      <c r="R254" s="102"/>
      <c r="S254" s="102"/>
      <c r="T254" s="185"/>
      <c r="AT254" s="90" t="s">
        <v>122</v>
      </c>
      <c r="AU254" s="90" t="s">
        <v>78</v>
      </c>
    </row>
    <row r="255" spans="2:65" s="143" customFormat="1" ht="16.5" customHeight="1">
      <c r="B255" s="100"/>
      <c r="C255" s="171" t="s">
        <v>293</v>
      </c>
      <c r="D255" s="171" t="s">
        <v>117</v>
      </c>
      <c r="E255" s="172" t="s">
        <v>470</v>
      </c>
      <c r="F255" s="173" t="s">
        <v>471</v>
      </c>
      <c r="G255" s="174" t="s">
        <v>451</v>
      </c>
      <c r="H255" s="175">
        <v>1300</v>
      </c>
      <c r="I255" s="211"/>
      <c r="J255" s="176">
        <f>ROUND(I255*H255,2)</f>
        <v>0</v>
      </c>
      <c r="K255" s="173" t="s">
        <v>5</v>
      </c>
      <c r="L255" s="100"/>
      <c r="M255" s="177" t="s">
        <v>5</v>
      </c>
      <c r="N255" s="178" t="s">
        <v>41</v>
      </c>
      <c r="O255" s="102"/>
      <c r="P255" s="179">
        <f>O255*H255</f>
        <v>0</v>
      </c>
      <c r="Q255" s="179">
        <v>0</v>
      </c>
      <c r="R255" s="179">
        <f>Q255*H255</f>
        <v>0</v>
      </c>
      <c r="S255" s="179">
        <v>0</v>
      </c>
      <c r="T255" s="180">
        <f>S255*H255</f>
        <v>0</v>
      </c>
      <c r="AR255" s="90" t="s">
        <v>121</v>
      </c>
      <c r="AT255" s="90" t="s">
        <v>117</v>
      </c>
      <c r="AU255" s="90" t="s">
        <v>78</v>
      </c>
      <c r="AY255" s="90" t="s">
        <v>115</v>
      </c>
      <c r="BE255" s="181">
        <f>IF(N255="základní",J255,0)</f>
        <v>0</v>
      </c>
      <c r="BF255" s="181">
        <f>IF(N255="snížená",J255,0)</f>
        <v>0</v>
      </c>
      <c r="BG255" s="181">
        <f>IF(N255="zákl. přenesená",J255,0)</f>
        <v>0</v>
      </c>
      <c r="BH255" s="181">
        <f>IF(N255="sníž. přenesená",J255,0)</f>
        <v>0</v>
      </c>
      <c r="BI255" s="181">
        <f>IF(N255="nulová",J255,0)</f>
        <v>0</v>
      </c>
      <c r="BJ255" s="90" t="s">
        <v>78</v>
      </c>
      <c r="BK255" s="181">
        <f>ROUND(I255*H255,2)</f>
        <v>0</v>
      </c>
      <c r="BL255" s="90" t="s">
        <v>121</v>
      </c>
      <c r="BM255" s="90" t="s">
        <v>472</v>
      </c>
    </row>
    <row r="256" spans="2:65" s="143" customFormat="1" ht="27">
      <c r="B256" s="100"/>
      <c r="D256" s="182" t="s">
        <v>122</v>
      </c>
      <c r="F256" s="183" t="s">
        <v>473</v>
      </c>
      <c r="L256" s="100"/>
      <c r="M256" s="184"/>
      <c r="N256" s="102"/>
      <c r="O256" s="102"/>
      <c r="P256" s="102"/>
      <c r="Q256" s="102"/>
      <c r="R256" s="102"/>
      <c r="S256" s="102"/>
      <c r="T256" s="185"/>
      <c r="AT256" s="90" t="s">
        <v>122</v>
      </c>
      <c r="AU256" s="90" t="s">
        <v>78</v>
      </c>
    </row>
    <row r="257" spans="2:65" s="143" customFormat="1" ht="16.5" customHeight="1">
      <c r="B257" s="100"/>
      <c r="C257" s="171" t="s">
        <v>474</v>
      </c>
      <c r="D257" s="171" t="s">
        <v>117</v>
      </c>
      <c r="E257" s="172" t="s">
        <v>475</v>
      </c>
      <c r="F257" s="173" t="s">
        <v>476</v>
      </c>
      <c r="G257" s="174" t="s">
        <v>120</v>
      </c>
      <c r="H257" s="175">
        <v>1</v>
      </c>
      <c r="I257" s="211"/>
      <c r="J257" s="176">
        <f>ROUND(I257*H257,2)</f>
        <v>0</v>
      </c>
      <c r="K257" s="173" t="s">
        <v>5</v>
      </c>
      <c r="L257" s="100"/>
      <c r="M257" s="177" t="s">
        <v>5</v>
      </c>
      <c r="N257" s="178" t="s">
        <v>41</v>
      </c>
      <c r="O257" s="102"/>
      <c r="P257" s="179">
        <f>O257*H257</f>
        <v>0</v>
      </c>
      <c r="Q257" s="179">
        <v>0</v>
      </c>
      <c r="R257" s="179">
        <f>Q257*H257</f>
        <v>0</v>
      </c>
      <c r="S257" s="179">
        <v>0</v>
      </c>
      <c r="T257" s="180">
        <f>S257*H257</f>
        <v>0</v>
      </c>
      <c r="AR257" s="90" t="s">
        <v>121</v>
      </c>
      <c r="AT257" s="90" t="s">
        <v>117</v>
      </c>
      <c r="AU257" s="90" t="s">
        <v>78</v>
      </c>
      <c r="AY257" s="90" t="s">
        <v>115</v>
      </c>
      <c r="BE257" s="181">
        <f>IF(N257="základní",J257,0)</f>
        <v>0</v>
      </c>
      <c r="BF257" s="181">
        <f>IF(N257="snížená",J257,0)</f>
        <v>0</v>
      </c>
      <c r="BG257" s="181">
        <f>IF(N257="zákl. přenesená",J257,0)</f>
        <v>0</v>
      </c>
      <c r="BH257" s="181">
        <f>IF(N257="sníž. přenesená",J257,0)</f>
        <v>0</v>
      </c>
      <c r="BI257" s="181">
        <f>IF(N257="nulová",J257,0)</f>
        <v>0</v>
      </c>
      <c r="BJ257" s="90" t="s">
        <v>78</v>
      </c>
      <c r="BK257" s="181">
        <f>ROUND(I257*H257,2)</f>
        <v>0</v>
      </c>
      <c r="BL257" s="90" t="s">
        <v>121</v>
      </c>
      <c r="BM257" s="90" t="s">
        <v>477</v>
      </c>
    </row>
    <row r="258" spans="2:65" s="143" customFormat="1" ht="27">
      <c r="B258" s="100"/>
      <c r="D258" s="182" t="s">
        <v>122</v>
      </c>
      <c r="F258" s="183" t="s">
        <v>215</v>
      </c>
      <c r="L258" s="100"/>
      <c r="M258" s="184"/>
      <c r="N258" s="102"/>
      <c r="O258" s="102"/>
      <c r="P258" s="102"/>
      <c r="Q258" s="102"/>
      <c r="R258" s="102"/>
      <c r="S258" s="102"/>
      <c r="T258" s="185"/>
      <c r="AT258" s="90" t="s">
        <v>122</v>
      </c>
      <c r="AU258" s="90" t="s">
        <v>78</v>
      </c>
    </row>
    <row r="259" spans="2:65" s="143" customFormat="1" ht="16.5" customHeight="1">
      <c r="B259" s="100"/>
      <c r="C259" s="171" t="s">
        <v>298</v>
      </c>
      <c r="D259" s="171" t="s">
        <v>117</v>
      </c>
      <c r="E259" s="172" t="s">
        <v>478</v>
      </c>
      <c r="F259" s="173" t="s">
        <v>479</v>
      </c>
      <c r="G259" s="174" t="s">
        <v>467</v>
      </c>
      <c r="H259" s="175">
        <v>80</v>
      </c>
      <c r="I259" s="211"/>
      <c r="J259" s="176">
        <f>ROUND(I259*H259,2)</f>
        <v>0</v>
      </c>
      <c r="K259" s="173" t="s">
        <v>5</v>
      </c>
      <c r="L259" s="100"/>
      <c r="M259" s="177" t="s">
        <v>5</v>
      </c>
      <c r="N259" s="178" t="s">
        <v>41</v>
      </c>
      <c r="O259" s="102"/>
      <c r="P259" s="179">
        <f>O259*H259</f>
        <v>0</v>
      </c>
      <c r="Q259" s="179">
        <v>0</v>
      </c>
      <c r="R259" s="179">
        <f>Q259*H259</f>
        <v>0</v>
      </c>
      <c r="S259" s="179">
        <v>0</v>
      </c>
      <c r="T259" s="180">
        <f>S259*H259</f>
        <v>0</v>
      </c>
      <c r="AR259" s="90" t="s">
        <v>121</v>
      </c>
      <c r="AT259" s="90" t="s">
        <v>117</v>
      </c>
      <c r="AU259" s="90" t="s">
        <v>78</v>
      </c>
      <c r="AY259" s="90" t="s">
        <v>115</v>
      </c>
      <c r="BE259" s="181">
        <f>IF(N259="základní",J259,0)</f>
        <v>0</v>
      </c>
      <c r="BF259" s="181">
        <f>IF(N259="snížená",J259,0)</f>
        <v>0</v>
      </c>
      <c r="BG259" s="181">
        <f>IF(N259="zákl. přenesená",J259,0)</f>
        <v>0</v>
      </c>
      <c r="BH259" s="181">
        <f>IF(N259="sníž. přenesená",J259,0)</f>
        <v>0</v>
      </c>
      <c r="BI259" s="181">
        <f>IF(N259="nulová",J259,0)</f>
        <v>0</v>
      </c>
      <c r="BJ259" s="90" t="s">
        <v>78</v>
      </c>
      <c r="BK259" s="181">
        <f>ROUND(I259*H259,2)</f>
        <v>0</v>
      </c>
      <c r="BL259" s="90" t="s">
        <v>121</v>
      </c>
      <c r="BM259" s="90" t="s">
        <v>480</v>
      </c>
    </row>
    <row r="260" spans="2:65" s="143" customFormat="1" ht="27">
      <c r="B260" s="100"/>
      <c r="D260" s="182" t="s">
        <v>122</v>
      </c>
      <c r="F260" s="183" t="s">
        <v>481</v>
      </c>
      <c r="L260" s="100"/>
      <c r="M260" s="184"/>
      <c r="N260" s="102"/>
      <c r="O260" s="102"/>
      <c r="P260" s="102"/>
      <c r="Q260" s="102"/>
      <c r="R260" s="102"/>
      <c r="S260" s="102"/>
      <c r="T260" s="185"/>
      <c r="AT260" s="90" t="s">
        <v>122</v>
      </c>
      <c r="AU260" s="90" t="s">
        <v>78</v>
      </c>
    </row>
    <row r="261" spans="2:65" s="143" customFormat="1" ht="16.5" customHeight="1">
      <c r="B261" s="100"/>
      <c r="C261" s="171" t="s">
        <v>482</v>
      </c>
      <c r="D261" s="171" t="s">
        <v>117</v>
      </c>
      <c r="E261" s="172" t="s">
        <v>483</v>
      </c>
      <c r="F261" s="173" t="s">
        <v>476</v>
      </c>
      <c r="G261" s="174" t="s">
        <v>120</v>
      </c>
      <c r="H261" s="175">
        <v>1</v>
      </c>
      <c r="I261" s="211"/>
      <c r="J261" s="176">
        <f>ROUND(I261*H261,2)</f>
        <v>0</v>
      </c>
      <c r="K261" s="173" t="s">
        <v>5</v>
      </c>
      <c r="L261" s="100"/>
      <c r="M261" s="177" t="s">
        <v>5</v>
      </c>
      <c r="N261" s="178" t="s">
        <v>41</v>
      </c>
      <c r="O261" s="102"/>
      <c r="P261" s="179">
        <f>O261*H261</f>
        <v>0</v>
      </c>
      <c r="Q261" s="179">
        <v>0</v>
      </c>
      <c r="R261" s="179">
        <f>Q261*H261</f>
        <v>0</v>
      </c>
      <c r="S261" s="179">
        <v>0</v>
      </c>
      <c r="T261" s="180">
        <f>S261*H261</f>
        <v>0</v>
      </c>
      <c r="AR261" s="90" t="s">
        <v>121</v>
      </c>
      <c r="AT261" s="90" t="s">
        <v>117</v>
      </c>
      <c r="AU261" s="90" t="s">
        <v>78</v>
      </c>
      <c r="AY261" s="90" t="s">
        <v>115</v>
      </c>
      <c r="BE261" s="181">
        <f>IF(N261="základní",J261,0)</f>
        <v>0</v>
      </c>
      <c r="BF261" s="181">
        <f>IF(N261="snížená",J261,0)</f>
        <v>0</v>
      </c>
      <c r="BG261" s="181">
        <f>IF(N261="zákl. přenesená",J261,0)</f>
        <v>0</v>
      </c>
      <c r="BH261" s="181">
        <f>IF(N261="sníž. přenesená",J261,0)</f>
        <v>0</v>
      </c>
      <c r="BI261" s="181">
        <f>IF(N261="nulová",J261,0)</f>
        <v>0</v>
      </c>
      <c r="BJ261" s="90" t="s">
        <v>78</v>
      </c>
      <c r="BK261" s="181">
        <f>ROUND(I261*H261,2)</f>
        <v>0</v>
      </c>
      <c r="BL261" s="90" t="s">
        <v>121</v>
      </c>
      <c r="BM261" s="90" t="s">
        <v>484</v>
      </c>
    </row>
    <row r="262" spans="2:65" s="143" customFormat="1" ht="27">
      <c r="B262" s="100"/>
      <c r="D262" s="182" t="s">
        <v>122</v>
      </c>
      <c r="F262" s="183" t="s">
        <v>215</v>
      </c>
      <c r="L262" s="100"/>
      <c r="M262" s="184"/>
      <c r="N262" s="102"/>
      <c r="O262" s="102"/>
      <c r="P262" s="102"/>
      <c r="Q262" s="102"/>
      <c r="R262" s="102"/>
      <c r="S262" s="102"/>
      <c r="T262" s="185"/>
      <c r="AT262" s="90" t="s">
        <v>122</v>
      </c>
      <c r="AU262" s="90" t="s">
        <v>78</v>
      </c>
    </row>
    <row r="263" spans="2:65" s="143" customFormat="1" ht="16.5" customHeight="1">
      <c r="B263" s="100"/>
      <c r="C263" s="171" t="s">
        <v>302</v>
      </c>
      <c r="D263" s="171" t="s">
        <v>117</v>
      </c>
      <c r="E263" s="172" t="s">
        <v>485</v>
      </c>
      <c r="F263" s="173" t="s">
        <v>486</v>
      </c>
      <c r="G263" s="174" t="s">
        <v>120</v>
      </c>
      <c r="H263" s="175">
        <v>1</v>
      </c>
      <c r="I263" s="211"/>
      <c r="J263" s="176">
        <f>ROUND(I263*H263,2)</f>
        <v>0</v>
      </c>
      <c r="K263" s="173" t="s">
        <v>5</v>
      </c>
      <c r="L263" s="100"/>
      <c r="M263" s="177" t="s">
        <v>5</v>
      </c>
      <c r="N263" s="178" t="s">
        <v>41</v>
      </c>
      <c r="O263" s="102"/>
      <c r="P263" s="179">
        <f>O263*H263</f>
        <v>0</v>
      </c>
      <c r="Q263" s="179">
        <v>0</v>
      </c>
      <c r="R263" s="179">
        <f>Q263*H263</f>
        <v>0</v>
      </c>
      <c r="S263" s="179">
        <v>0</v>
      </c>
      <c r="T263" s="180">
        <f>S263*H263</f>
        <v>0</v>
      </c>
      <c r="AR263" s="90" t="s">
        <v>121</v>
      </c>
      <c r="AT263" s="90" t="s">
        <v>117</v>
      </c>
      <c r="AU263" s="90" t="s">
        <v>78</v>
      </c>
      <c r="AY263" s="90" t="s">
        <v>115</v>
      </c>
      <c r="BE263" s="181">
        <f>IF(N263="základní",J263,0)</f>
        <v>0</v>
      </c>
      <c r="BF263" s="181">
        <f>IF(N263="snížená",J263,0)</f>
        <v>0</v>
      </c>
      <c r="BG263" s="181">
        <f>IF(N263="zákl. přenesená",J263,0)</f>
        <v>0</v>
      </c>
      <c r="BH263" s="181">
        <f>IF(N263="sníž. přenesená",J263,0)</f>
        <v>0</v>
      </c>
      <c r="BI263" s="181">
        <f>IF(N263="nulová",J263,0)</f>
        <v>0</v>
      </c>
      <c r="BJ263" s="90" t="s">
        <v>78</v>
      </c>
      <c r="BK263" s="181">
        <f>ROUND(I263*H263,2)</f>
        <v>0</v>
      </c>
      <c r="BL263" s="90" t="s">
        <v>121</v>
      </c>
      <c r="BM263" s="90" t="s">
        <v>487</v>
      </c>
    </row>
    <row r="264" spans="2:65" s="143" customFormat="1" ht="27">
      <c r="B264" s="100"/>
      <c r="D264" s="182" t="s">
        <v>122</v>
      </c>
      <c r="F264" s="183" t="s">
        <v>215</v>
      </c>
      <c r="L264" s="100"/>
      <c r="M264" s="184"/>
      <c r="N264" s="102"/>
      <c r="O264" s="102"/>
      <c r="P264" s="102"/>
      <c r="Q264" s="102"/>
      <c r="R264" s="102"/>
      <c r="S264" s="102"/>
      <c r="T264" s="185"/>
      <c r="AT264" s="90" t="s">
        <v>122</v>
      </c>
      <c r="AU264" s="90" t="s">
        <v>78</v>
      </c>
    </row>
    <row r="265" spans="2:65" s="143" customFormat="1" ht="16.5" customHeight="1">
      <c r="B265" s="100"/>
      <c r="C265" s="171" t="s">
        <v>488</v>
      </c>
      <c r="D265" s="171" t="s">
        <v>117</v>
      </c>
      <c r="E265" s="172" t="s">
        <v>489</v>
      </c>
      <c r="F265" s="173" t="s">
        <v>490</v>
      </c>
      <c r="G265" s="174" t="s">
        <v>120</v>
      </c>
      <c r="H265" s="175">
        <v>1</v>
      </c>
      <c r="I265" s="211"/>
      <c r="J265" s="176">
        <f>ROUND(I265*H265,2)</f>
        <v>0</v>
      </c>
      <c r="K265" s="173" t="s">
        <v>5</v>
      </c>
      <c r="L265" s="100"/>
      <c r="M265" s="177" t="s">
        <v>5</v>
      </c>
      <c r="N265" s="178" t="s">
        <v>41</v>
      </c>
      <c r="O265" s="102"/>
      <c r="P265" s="179">
        <f>O265*H265</f>
        <v>0</v>
      </c>
      <c r="Q265" s="179">
        <v>0</v>
      </c>
      <c r="R265" s="179">
        <f>Q265*H265</f>
        <v>0</v>
      </c>
      <c r="S265" s="179">
        <v>0</v>
      </c>
      <c r="T265" s="180">
        <f>S265*H265</f>
        <v>0</v>
      </c>
      <c r="AR265" s="90" t="s">
        <v>121</v>
      </c>
      <c r="AT265" s="90" t="s">
        <v>117</v>
      </c>
      <c r="AU265" s="90" t="s">
        <v>78</v>
      </c>
      <c r="AY265" s="90" t="s">
        <v>115</v>
      </c>
      <c r="BE265" s="181">
        <f>IF(N265="základní",J265,0)</f>
        <v>0</v>
      </c>
      <c r="BF265" s="181">
        <f>IF(N265="snížená",J265,0)</f>
        <v>0</v>
      </c>
      <c r="BG265" s="181">
        <f>IF(N265="zákl. přenesená",J265,0)</f>
        <v>0</v>
      </c>
      <c r="BH265" s="181">
        <f>IF(N265="sníž. přenesená",J265,0)</f>
        <v>0</v>
      </c>
      <c r="BI265" s="181">
        <f>IF(N265="nulová",J265,0)</f>
        <v>0</v>
      </c>
      <c r="BJ265" s="90" t="s">
        <v>78</v>
      </c>
      <c r="BK265" s="181">
        <f>ROUND(I265*H265,2)</f>
        <v>0</v>
      </c>
      <c r="BL265" s="90" t="s">
        <v>121</v>
      </c>
      <c r="BM265" s="90" t="s">
        <v>491</v>
      </c>
    </row>
    <row r="266" spans="2:65" s="143" customFormat="1" ht="27">
      <c r="B266" s="100"/>
      <c r="D266" s="182" t="s">
        <v>122</v>
      </c>
      <c r="F266" s="183" t="s">
        <v>215</v>
      </c>
      <c r="L266" s="100"/>
      <c r="M266" s="184"/>
      <c r="N266" s="102"/>
      <c r="O266" s="102"/>
      <c r="P266" s="102"/>
      <c r="Q266" s="102"/>
      <c r="R266" s="102"/>
      <c r="S266" s="102"/>
      <c r="T266" s="185"/>
      <c r="AT266" s="90" t="s">
        <v>122</v>
      </c>
      <c r="AU266" s="90" t="s">
        <v>78</v>
      </c>
    </row>
    <row r="267" spans="2:65" s="143" customFormat="1" ht="16.5" customHeight="1">
      <c r="B267" s="100"/>
      <c r="C267" s="171" t="s">
        <v>306</v>
      </c>
      <c r="D267" s="171" t="s">
        <v>117</v>
      </c>
      <c r="E267" s="172" t="s">
        <v>492</v>
      </c>
      <c r="F267" s="173" t="s">
        <v>493</v>
      </c>
      <c r="G267" s="174" t="s">
        <v>120</v>
      </c>
      <c r="H267" s="175">
        <v>1</v>
      </c>
      <c r="I267" s="211"/>
      <c r="J267" s="176">
        <f>ROUND(I267*H267,2)</f>
        <v>0</v>
      </c>
      <c r="K267" s="173" t="s">
        <v>5</v>
      </c>
      <c r="L267" s="100"/>
      <c r="M267" s="177" t="s">
        <v>5</v>
      </c>
      <c r="N267" s="178" t="s">
        <v>41</v>
      </c>
      <c r="O267" s="102"/>
      <c r="P267" s="179">
        <f>O267*H267</f>
        <v>0</v>
      </c>
      <c r="Q267" s="179">
        <v>0</v>
      </c>
      <c r="R267" s="179">
        <f>Q267*H267</f>
        <v>0</v>
      </c>
      <c r="S267" s="179">
        <v>0</v>
      </c>
      <c r="T267" s="180">
        <f>S267*H267</f>
        <v>0</v>
      </c>
      <c r="AR267" s="90" t="s">
        <v>121</v>
      </c>
      <c r="AT267" s="90" t="s">
        <v>117</v>
      </c>
      <c r="AU267" s="90" t="s">
        <v>78</v>
      </c>
      <c r="AY267" s="90" t="s">
        <v>115</v>
      </c>
      <c r="BE267" s="181">
        <f>IF(N267="základní",J267,0)</f>
        <v>0</v>
      </c>
      <c r="BF267" s="181">
        <f>IF(N267="snížená",J267,0)</f>
        <v>0</v>
      </c>
      <c r="BG267" s="181">
        <f>IF(N267="zákl. přenesená",J267,0)</f>
        <v>0</v>
      </c>
      <c r="BH267" s="181">
        <f>IF(N267="sníž. přenesená",J267,0)</f>
        <v>0</v>
      </c>
      <c r="BI267" s="181">
        <f>IF(N267="nulová",J267,0)</f>
        <v>0</v>
      </c>
      <c r="BJ267" s="90" t="s">
        <v>78</v>
      </c>
      <c r="BK267" s="181">
        <f>ROUND(I267*H267,2)</f>
        <v>0</v>
      </c>
      <c r="BL267" s="90" t="s">
        <v>121</v>
      </c>
      <c r="BM267" s="90" t="s">
        <v>494</v>
      </c>
    </row>
    <row r="268" spans="2:65" s="143" customFormat="1" ht="27">
      <c r="B268" s="100"/>
      <c r="D268" s="182" t="s">
        <v>122</v>
      </c>
      <c r="F268" s="183" t="s">
        <v>215</v>
      </c>
      <c r="L268" s="100"/>
      <c r="M268" s="184"/>
      <c r="N268" s="102"/>
      <c r="O268" s="102"/>
      <c r="P268" s="102"/>
      <c r="Q268" s="102"/>
      <c r="R268" s="102"/>
      <c r="S268" s="102"/>
      <c r="T268" s="185"/>
      <c r="AT268" s="90" t="s">
        <v>122</v>
      </c>
      <c r="AU268" s="90" t="s">
        <v>78</v>
      </c>
    </row>
    <row r="269" spans="2:65" s="143" customFormat="1" ht="16.5" customHeight="1">
      <c r="B269" s="100"/>
      <c r="C269" s="171" t="s">
        <v>495</v>
      </c>
      <c r="D269" s="171" t="s">
        <v>117</v>
      </c>
      <c r="E269" s="172" t="s">
        <v>496</v>
      </c>
      <c r="F269" s="173" t="s">
        <v>497</v>
      </c>
      <c r="G269" s="174" t="s">
        <v>120</v>
      </c>
      <c r="H269" s="175">
        <v>1</v>
      </c>
      <c r="I269" s="211"/>
      <c r="J269" s="176">
        <f>ROUND(I269*H269,2)</f>
        <v>0</v>
      </c>
      <c r="K269" s="173" t="s">
        <v>5</v>
      </c>
      <c r="L269" s="100"/>
      <c r="M269" s="177" t="s">
        <v>5</v>
      </c>
      <c r="N269" s="178" t="s">
        <v>41</v>
      </c>
      <c r="O269" s="102"/>
      <c r="P269" s="179">
        <f>O269*H269</f>
        <v>0</v>
      </c>
      <c r="Q269" s="179">
        <v>0</v>
      </c>
      <c r="R269" s="179">
        <f>Q269*H269</f>
        <v>0</v>
      </c>
      <c r="S269" s="179">
        <v>0</v>
      </c>
      <c r="T269" s="180">
        <f>S269*H269</f>
        <v>0</v>
      </c>
      <c r="AR269" s="90" t="s">
        <v>121</v>
      </c>
      <c r="AT269" s="90" t="s">
        <v>117</v>
      </c>
      <c r="AU269" s="90" t="s">
        <v>78</v>
      </c>
      <c r="AY269" s="90" t="s">
        <v>115</v>
      </c>
      <c r="BE269" s="181">
        <f>IF(N269="základní",J269,0)</f>
        <v>0</v>
      </c>
      <c r="BF269" s="181">
        <f>IF(N269="snížená",J269,0)</f>
        <v>0</v>
      </c>
      <c r="BG269" s="181">
        <f>IF(N269="zákl. přenesená",J269,0)</f>
        <v>0</v>
      </c>
      <c r="BH269" s="181">
        <f>IF(N269="sníž. přenesená",J269,0)</f>
        <v>0</v>
      </c>
      <c r="BI269" s="181">
        <f>IF(N269="nulová",J269,0)</f>
        <v>0</v>
      </c>
      <c r="BJ269" s="90" t="s">
        <v>78</v>
      </c>
      <c r="BK269" s="181">
        <f>ROUND(I269*H269,2)</f>
        <v>0</v>
      </c>
      <c r="BL269" s="90" t="s">
        <v>121</v>
      </c>
      <c r="BM269" s="90" t="s">
        <v>498</v>
      </c>
    </row>
    <row r="270" spans="2:65" s="143" customFormat="1" ht="27">
      <c r="B270" s="100"/>
      <c r="D270" s="182" t="s">
        <v>122</v>
      </c>
      <c r="F270" s="183" t="s">
        <v>215</v>
      </c>
      <c r="L270" s="100"/>
      <c r="M270" s="186"/>
      <c r="N270" s="187"/>
      <c r="O270" s="187"/>
      <c r="P270" s="187"/>
      <c r="Q270" s="187"/>
      <c r="R270" s="187"/>
      <c r="S270" s="187"/>
      <c r="T270" s="188"/>
      <c r="AT270" s="90" t="s">
        <v>122</v>
      </c>
      <c r="AU270" s="90" t="s">
        <v>78</v>
      </c>
    </row>
    <row r="271" spans="2:65" s="143" customFormat="1" ht="6.95" customHeight="1">
      <c r="B271" s="124"/>
      <c r="C271" s="125"/>
      <c r="D271" s="125"/>
      <c r="E271" s="125"/>
      <c r="F271" s="125"/>
      <c r="G271" s="125"/>
      <c r="H271" s="125"/>
      <c r="I271" s="125"/>
      <c r="J271" s="125"/>
      <c r="K271" s="125"/>
      <c r="L271" s="100"/>
    </row>
  </sheetData>
  <sheetProtection algorithmName="SHA-512" hashValue="o65KczIHOJkaGdC7ueHdFE8TrAP0k6qC173uNYoMxTXgYYToXmOvTTuYlU8o6WQlBYnOQhYrp9uRPG5ALEy2DQ==" saltValue="ufQ1+ITdrzWhH4w7GTDxwg==" spinCount="100000" sheet="1" objects="1" scenarios="1"/>
  <autoFilter ref="C81:K270"/>
  <mergeCells count="10">
    <mergeCell ref="J51:J52"/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workbookViewId="0">
      <selection sqref="A1:XFD1048576"/>
    </sheetView>
  </sheetViews>
  <sheetFormatPr defaultRowHeight="13.5"/>
  <cols>
    <col min="1" max="1" width="8.33203125" style="7" customWidth="1"/>
    <col min="2" max="2" width="1.6640625" style="7" customWidth="1"/>
    <col min="3" max="4" width="5" style="7" customWidth="1"/>
    <col min="5" max="5" width="11.6640625" style="7" customWidth="1"/>
    <col min="6" max="6" width="9.1640625" style="7" customWidth="1"/>
    <col min="7" max="7" width="5" style="7" customWidth="1"/>
    <col min="8" max="8" width="77.83203125" style="7" customWidth="1"/>
    <col min="9" max="10" width="20" style="7" customWidth="1"/>
    <col min="11" max="11" width="1.6640625" style="7" customWidth="1"/>
  </cols>
  <sheetData>
    <row r="1" spans="2:11" ht="37.5" customHeight="1"/>
    <row r="2" spans="2:11" ht="7.5" customHeight="1">
      <c r="B2" s="8"/>
      <c r="C2" s="9"/>
      <c r="D2" s="9"/>
      <c r="E2" s="9"/>
      <c r="F2" s="9"/>
      <c r="G2" s="9"/>
      <c r="H2" s="9"/>
      <c r="I2" s="9"/>
      <c r="J2" s="9"/>
      <c r="K2" s="10"/>
    </row>
    <row r="3" spans="2:11" s="1" customFormat="1" ht="45" customHeight="1">
      <c r="B3" s="11"/>
      <c r="C3" s="204" t="s">
        <v>499</v>
      </c>
      <c r="D3" s="204"/>
      <c r="E3" s="204"/>
      <c r="F3" s="204"/>
      <c r="G3" s="204"/>
      <c r="H3" s="204"/>
      <c r="I3" s="204"/>
      <c r="J3" s="204"/>
      <c r="K3" s="12"/>
    </row>
    <row r="4" spans="2:11" ht="25.5" customHeight="1">
      <c r="B4" s="13"/>
      <c r="C4" s="205" t="s">
        <v>500</v>
      </c>
      <c r="D4" s="205"/>
      <c r="E4" s="205"/>
      <c r="F4" s="205"/>
      <c r="G4" s="205"/>
      <c r="H4" s="205"/>
      <c r="I4" s="205"/>
      <c r="J4" s="205"/>
      <c r="K4" s="14"/>
    </row>
    <row r="5" spans="2:11" ht="5.25" customHeight="1">
      <c r="B5" s="13"/>
      <c r="C5" s="15"/>
      <c r="D5" s="15"/>
      <c r="E5" s="15"/>
      <c r="F5" s="15"/>
      <c r="G5" s="15"/>
      <c r="H5" s="15"/>
      <c r="I5" s="15"/>
      <c r="J5" s="15"/>
      <c r="K5" s="14"/>
    </row>
    <row r="6" spans="2:11" ht="15" customHeight="1">
      <c r="B6" s="13"/>
      <c r="C6" s="203" t="s">
        <v>501</v>
      </c>
      <c r="D6" s="203"/>
      <c r="E6" s="203"/>
      <c r="F6" s="203"/>
      <c r="G6" s="203"/>
      <c r="H6" s="203"/>
      <c r="I6" s="203"/>
      <c r="J6" s="203"/>
      <c r="K6" s="14"/>
    </row>
    <row r="7" spans="2:11" ht="15" customHeight="1">
      <c r="B7" s="17"/>
      <c r="C7" s="203" t="s">
        <v>502</v>
      </c>
      <c r="D7" s="203"/>
      <c r="E7" s="203"/>
      <c r="F7" s="203"/>
      <c r="G7" s="203"/>
      <c r="H7" s="203"/>
      <c r="I7" s="203"/>
      <c r="J7" s="203"/>
      <c r="K7" s="14"/>
    </row>
    <row r="8" spans="2:11" ht="12.75" customHeight="1">
      <c r="B8" s="17"/>
      <c r="C8" s="16"/>
      <c r="D8" s="16"/>
      <c r="E8" s="16"/>
      <c r="F8" s="16"/>
      <c r="G8" s="16"/>
      <c r="H8" s="16"/>
      <c r="I8" s="16"/>
      <c r="J8" s="16"/>
      <c r="K8" s="14"/>
    </row>
    <row r="9" spans="2:11" ht="15" customHeight="1">
      <c r="B9" s="17"/>
      <c r="C9" s="203" t="s">
        <v>503</v>
      </c>
      <c r="D9" s="203"/>
      <c r="E9" s="203"/>
      <c r="F9" s="203"/>
      <c r="G9" s="203"/>
      <c r="H9" s="203"/>
      <c r="I9" s="203"/>
      <c r="J9" s="203"/>
      <c r="K9" s="14"/>
    </row>
    <row r="10" spans="2:11" ht="15" customHeight="1">
      <c r="B10" s="17"/>
      <c r="C10" s="16"/>
      <c r="D10" s="203" t="s">
        <v>504</v>
      </c>
      <c r="E10" s="203"/>
      <c r="F10" s="203"/>
      <c r="G10" s="203"/>
      <c r="H10" s="203"/>
      <c r="I10" s="203"/>
      <c r="J10" s="203"/>
      <c r="K10" s="14"/>
    </row>
    <row r="11" spans="2:11" ht="15" customHeight="1">
      <c r="B11" s="17"/>
      <c r="C11" s="18"/>
      <c r="D11" s="203" t="s">
        <v>505</v>
      </c>
      <c r="E11" s="203"/>
      <c r="F11" s="203"/>
      <c r="G11" s="203"/>
      <c r="H11" s="203"/>
      <c r="I11" s="203"/>
      <c r="J11" s="203"/>
      <c r="K11" s="14"/>
    </row>
    <row r="12" spans="2:11" ht="12.75" customHeight="1">
      <c r="B12" s="17"/>
      <c r="C12" s="18"/>
      <c r="D12" s="18"/>
      <c r="E12" s="18"/>
      <c r="F12" s="18"/>
      <c r="G12" s="18"/>
      <c r="H12" s="18"/>
      <c r="I12" s="18"/>
      <c r="J12" s="18"/>
      <c r="K12" s="14"/>
    </row>
    <row r="13" spans="2:11" ht="15" customHeight="1">
      <c r="B13" s="17"/>
      <c r="C13" s="18"/>
      <c r="D13" s="203" t="s">
        <v>506</v>
      </c>
      <c r="E13" s="203"/>
      <c r="F13" s="203"/>
      <c r="G13" s="203"/>
      <c r="H13" s="203"/>
      <c r="I13" s="203"/>
      <c r="J13" s="203"/>
      <c r="K13" s="14"/>
    </row>
    <row r="14" spans="2:11" ht="15" customHeight="1">
      <c r="B14" s="17"/>
      <c r="C14" s="18"/>
      <c r="D14" s="203" t="s">
        <v>507</v>
      </c>
      <c r="E14" s="203"/>
      <c r="F14" s="203"/>
      <c r="G14" s="203"/>
      <c r="H14" s="203"/>
      <c r="I14" s="203"/>
      <c r="J14" s="203"/>
      <c r="K14" s="14"/>
    </row>
    <row r="15" spans="2:11" ht="15" customHeight="1">
      <c r="B15" s="17"/>
      <c r="C15" s="18"/>
      <c r="D15" s="203" t="s">
        <v>508</v>
      </c>
      <c r="E15" s="203"/>
      <c r="F15" s="203"/>
      <c r="G15" s="203"/>
      <c r="H15" s="203"/>
      <c r="I15" s="203"/>
      <c r="J15" s="203"/>
      <c r="K15" s="14"/>
    </row>
    <row r="16" spans="2:11" ht="15" customHeight="1">
      <c r="B16" s="17"/>
      <c r="C16" s="18"/>
      <c r="D16" s="18"/>
      <c r="E16" s="19" t="s">
        <v>77</v>
      </c>
      <c r="F16" s="203" t="s">
        <v>509</v>
      </c>
      <c r="G16" s="203"/>
      <c r="H16" s="203"/>
      <c r="I16" s="203"/>
      <c r="J16" s="203"/>
      <c r="K16" s="14"/>
    </row>
    <row r="17" spans="2:11" ht="15" customHeight="1">
      <c r="B17" s="17"/>
      <c r="C17" s="18"/>
      <c r="D17" s="18"/>
      <c r="E17" s="19" t="s">
        <v>510</v>
      </c>
      <c r="F17" s="203" t="s">
        <v>511</v>
      </c>
      <c r="G17" s="203"/>
      <c r="H17" s="203"/>
      <c r="I17" s="203"/>
      <c r="J17" s="203"/>
      <c r="K17" s="14"/>
    </row>
    <row r="18" spans="2:11" ht="15" customHeight="1">
      <c r="B18" s="17"/>
      <c r="C18" s="18"/>
      <c r="D18" s="18"/>
      <c r="E18" s="19" t="s">
        <v>512</v>
      </c>
      <c r="F18" s="203" t="s">
        <v>513</v>
      </c>
      <c r="G18" s="203"/>
      <c r="H18" s="203"/>
      <c r="I18" s="203"/>
      <c r="J18" s="203"/>
      <c r="K18" s="14"/>
    </row>
    <row r="19" spans="2:11" ht="15" customHeight="1">
      <c r="B19" s="17"/>
      <c r="C19" s="18"/>
      <c r="D19" s="18"/>
      <c r="E19" s="19" t="s">
        <v>514</v>
      </c>
      <c r="F19" s="203" t="s">
        <v>515</v>
      </c>
      <c r="G19" s="203"/>
      <c r="H19" s="203"/>
      <c r="I19" s="203"/>
      <c r="J19" s="203"/>
      <c r="K19" s="14"/>
    </row>
    <row r="20" spans="2:11" ht="15" customHeight="1">
      <c r="B20" s="17"/>
      <c r="C20" s="18"/>
      <c r="D20" s="18"/>
      <c r="E20" s="19" t="s">
        <v>516</v>
      </c>
      <c r="F20" s="203" t="s">
        <v>463</v>
      </c>
      <c r="G20" s="203"/>
      <c r="H20" s="203"/>
      <c r="I20" s="203"/>
      <c r="J20" s="203"/>
      <c r="K20" s="14"/>
    </row>
    <row r="21" spans="2:11" ht="15" customHeight="1">
      <c r="B21" s="17"/>
      <c r="C21" s="18"/>
      <c r="D21" s="18"/>
      <c r="E21" s="19" t="s">
        <v>517</v>
      </c>
      <c r="F21" s="203" t="s">
        <v>518</v>
      </c>
      <c r="G21" s="203"/>
      <c r="H21" s="203"/>
      <c r="I21" s="203"/>
      <c r="J21" s="203"/>
      <c r="K21" s="14"/>
    </row>
    <row r="22" spans="2:11" ht="12.75" customHeight="1">
      <c r="B22" s="17"/>
      <c r="C22" s="18"/>
      <c r="D22" s="18"/>
      <c r="E22" s="18"/>
      <c r="F22" s="18"/>
      <c r="G22" s="18"/>
      <c r="H22" s="18"/>
      <c r="I22" s="18"/>
      <c r="J22" s="18"/>
      <c r="K22" s="14"/>
    </row>
    <row r="23" spans="2:11" ht="15" customHeight="1">
      <c r="B23" s="17"/>
      <c r="C23" s="203" t="s">
        <v>519</v>
      </c>
      <c r="D23" s="203"/>
      <c r="E23" s="203"/>
      <c r="F23" s="203"/>
      <c r="G23" s="203"/>
      <c r="H23" s="203"/>
      <c r="I23" s="203"/>
      <c r="J23" s="203"/>
      <c r="K23" s="14"/>
    </row>
    <row r="24" spans="2:11" ht="15" customHeight="1">
      <c r="B24" s="17"/>
      <c r="C24" s="203" t="s">
        <v>520</v>
      </c>
      <c r="D24" s="203"/>
      <c r="E24" s="203"/>
      <c r="F24" s="203"/>
      <c r="G24" s="203"/>
      <c r="H24" s="203"/>
      <c r="I24" s="203"/>
      <c r="J24" s="203"/>
      <c r="K24" s="14"/>
    </row>
    <row r="25" spans="2:11" ht="15" customHeight="1">
      <c r="B25" s="17"/>
      <c r="C25" s="16"/>
      <c r="D25" s="203" t="s">
        <v>521</v>
      </c>
      <c r="E25" s="203"/>
      <c r="F25" s="203"/>
      <c r="G25" s="203"/>
      <c r="H25" s="203"/>
      <c r="I25" s="203"/>
      <c r="J25" s="203"/>
      <c r="K25" s="14"/>
    </row>
    <row r="26" spans="2:11" ht="15" customHeight="1">
      <c r="B26" s="17"/>
      <c r="C26" s="18"/>
      <c r="D26" s="203" t="s">
        <v>522</v>
      </c>
      <c r="E26" s="203"/>
      <c r="F26" s="203"/>
      <c r="G26" s="203"/>
      <c r="H26" s="203"/>
      <c r="I26" s="203"/>
      <c r="J26" s="203"/>
      <c r="K26" s="14"/>
    </row>
    <row r="27" spans="2:11" ht="12.75" customHeight="1">
      <c r="B27" s="17"/>
      <c r="C27" s="18"/>
      <c r="D27" s="18"/>
      <c r="E27" s="18"/>
      <c r="F27" s="18"/>
      <c r="G27" s="18"/>
      <c r="H27" s="18"/>
      <c r="I27" s="18"/>
      <c r="J27" s="18"/>
      <c r="K27" s="14"/>
    </row>
    <row r="28" spans="2:11" ht="15" customHeight="1">
      <c r="B28" s="17"/>
      <c r="C28" s="18"/>
      <c r="D28" s="203" t="s">
        <v>523</v>
      </c>
      <c r="E28" s="203"/>
      <c r="F28" s="203"/>
      <c r="G28" s="203"/>
      <c r="H28" s="203"/>
      <c r="I28" s="203"/>
      <c r="J28" s="203"/>
      <c r="K28" s="14"/>
    </row>
    <row r="29" spans="2:11" ht="15" customHeight="1">
      <c r="B29" s="17"/>
      <c r="C29" s="18"/>
      <c r="D29" s="203" t="s">
        <v>524</v>
      </c>
      <c r="E29" s="203"/>
      <c r="F29" s="203"/>
      <c r="G29" s="203"/>
      <c r="H29" s="203"/>
      <c r="I29" s="203"/>
      <c r="J29" s="203"/>
      <c r="K29" s="14"/>
    </row>
    <row r="30" spans="2:11" ht="12.75" customHeight="1">
      <c r="B30" s="17"/>
      <c r="C30" s="18"/>
      <c r="D30" s="18"/>
      <c r="E30" s="18"/>
      <c r="F30" s="18"/>
      <c r="G30" s="18"/>
      <c r="H30" s="18"/>
      <c r="I30" s="18"/>
      <c r="J30" s="18"/>
      <c r="K30" s="14"/>
    </row>
    <row r="31" spans="2:11" ht="15" customHeight="1">
      <c r="B31" s="17"/>
      <c r="C31" s="18"/>
      <c r="D31" s="203" t="s">
        <v>525</v>
      </c>
      <c r="E31" s="203"/>
      <c r="F31" s="203"/>
      <c r="G31" s="203"/>
      <c r="H31" s="203"/>
      <c r="I31" s="203"/>
      <c r="J31" s="203"/>
      <c r="K31" s="14"/>
    </row>
    <row r="32" spans="2:11" ht="15" customHeight="1">
      <c r="B32" s="17"/>
      <c r="C32" s="18"/>
      <c r="D32" s="203" t="s">
        <v>526</v>
      </c>
      <c r="E32" s="203"/>
      <c r="F32" s="203"/>
      <c r="G32" s="203"/>
      <c r="H32" s="203"/>
      <c r="I32" s="203"/>
      <c r="J32" s="203"/>
      <c r="K32" s="14"/>
    </row>
    <row r="33" spans="2:11" ht="15" customHeight="1">
      <c r="B33" s="17"/>
      <c r="C33" s="18"/>
      <c r="D33" s="203" t="s">
        <v>527</v>
      </c>
      <c r="E33" s="203"/>
      <c r="F33" s="203"/>
      <c r="G33" s="203"/>
      <c r="H33" s="203"/>
      <c r="I33" s="203"/>
      <c r="J33" s="203"/>
      <c r="K33" s="14"/>
    </row>
    <row r="34" spans="2:11" ht="15" customHeight="1">
      <c r="B34" s="17"/>
      <c r="C34" s="18"/>
      <c r="D34" s="16"/>
      <c r="E34" s="20" t="s">
        <v>101</v>
      </c>
      <c r="F34" s="16"/>
      <c r="G34" s="203" t="s">
        <v>528</v>
      </c>
      <c r="H34" s="203"/>
      <c r="I34" s="203"/>
      <c r="J34" s="203"/>
      <c r="K34" s="14"/>
    </row>
    <row r="35" spans="2:11" ht="30.75" customHeight="1">
      <c r="B35" s="17"/>
      <c r="C35" s="18"/>
      <c r="D35" s="16"/>
      <c r="E35" s="20" t="s">
        <v>529</v>
      </c>
      <c r="F35" s="16"/>
      <c r="G35" s="203" t="s">
        <v>530</v>
      </c>
      <c r="H35" s="203"/>
      <c r="I35" s="203"/>
      <c r="J35" s="203"/>
      <c r="K35" s="14"/>
    </row>
    <row r="36" spans="2:11" ht="15" customHeight="1">
      <c r="B36" s="17"/>
      <c r="C36" s="18"/>
      <c r="D36" s="16"/>
      <c r="E36" s="20" t="s">
        <v>51</v>
      </c>
      <c r="F36" s="16"/>
      <c r="G36" s="203" t="s">
        <v>531</v>
      </c>
      <c r="H36" s="203"/>
      <c r="I36" s="203"/>
      <c r="J36" s="203"/>
      <c r="K36" s="14"/>
    </row>
    <row r="37" spans="2:11" ht="15" customHeight="1">
      <c r="B37" s="17"/>
      <c r="C37" s="18"/>
      <c r="D37" s="16"/>
      <c r="E37" s="20" t="s">
        <v>102</v>
      </c>
      <c r="F37" s="16"/>
      <c r="G37" s="203" t="s">
        <v>532</v>
      </c>
      <c r="H37" s="203"/>
      <c r="I37" s="203"/>
      <c r="J37" s="203"/>
      <c r="K37" s="14"/>
    </row>
    <row r="38" spans="2:11" ht="15" customHeight="1">
      <c r="B38" s="17"/>
      <c r="C38" s="18"/>
      <c r="D38" s="16"/>
      <c r="E38" s="20" t="s">
        <v>103</v>
      </c>
      <c r="F38" s="16"/>
      <c r="G38" s="203" t="s">
        <v>533</v>
      </c>
      <c r="H38" s="203"/>
      <c r="I38" s="203"/>
      <c r="J38" s="203"/>
      <c r="K38" s="14"/>
    </row>
    <row r="39" spans="2:11" ht="15" customHeight="1">
      <c r="B39" s="17"/>
      <c r="C39" s="18"/>
      <c r="D39" s="16"/>
      <c r="E39" s="20" t="s">
        <v>104</v>
      </c>
      <c r="F39" s="16"/>
      <c r="G39" s="203" t="s">
        <v>534</v>
      </c>
      <c r="H39" s="203"/>
      <c r="I39" s="203"/>
      <c r="J39" s="203"/>
      <c r="K39" s="14"/>
    </row>
    <row r="40" spans="2:11" ht="15" customHeight="1">
      <c r="B40" s="17"/>
      <c r="C40" s="18"/>
      <c r="D40" s="16"/>
      <c r="E40" s="20" t="s">
        <v>535</v>
      </c>
      <c r="F40" s="16"/>
      <c r="G40" s="203" t="s">
        <v>536</v>
      </c>
      <c r="H40" s="203"/>
      <c r="I40" s="203"/>
      <c r="J40" s="203"/>
      <c r="K40" s="14"/>
    </row>
    <row r="41" spans="2:11" ht="15" customHeight="1">
      <c r="B41" s="17"/>
      <c r="C41" s="18"/>
      <c r="D41" s="16"/>
      <c r="E41" s="20"/>
      <c r="F41" s="16"/>
      <c r="G41" s="203" t="s">
        <v>537</v>
      </c>
      <c r="H41" s="203"/>
      <c r="I41" s="203"/>
      <c r="J41" s="203"/>
      <c r="K41" s="14"/>
    </row>
    <row r="42" spans="2:11" ht="15" customHeight="1">
      <c r="B42" s="17"/>
      <c r="C42" s="18"/>
      <c r="D42" s="16"/>
      <c r="E42" s="20" t="s">
        <v>538</v>
      </c>
      <c r="F42" s="16"/>
      <c r="G42" s="203" t="s">
        <v>539</v>
      </c>
      <c r="H42" s="203"/>
      <c r="I42" s="203"/>
      <c r="J42" s="203"/>
      <c r="K42" s="14"/>
    </row>
    <row r="43" spans="2:11" ht="15" customHeight="1">
      <c r="B43" s="17"/>
      <c r="C43" s="18"/>
      <c r="D43" s="16"/>
      <c r="E43" s="20" t="s">
        <v>106</v>
      </c>
      <c r="F43" s="16"/>
      <c r="G43" s="203" t="s">
        <v>540</v>
      </c>
      <c r="H43" s="203"/>
      <c r="I43" s="203"/>
      <c r="J43" s="203"/>
      <c r="K43" s="14"/>
    </row>
    <row r="44" spans="2:11" ht="12.75" customHeight="1">
      <c r="B44" s="17"/>
      <c r="C44" s="18"/>
      <c r="D44" s="16"/>
      <c r="E44" s="16"/>
      <c r="F44" s="16"/>
      <c r="G44" s="16"/>
      <c r="H44" s="16"/>
      <c r="I44" s="16"/>
      <c r="J44" s="16"/>
      <c r="K44" s="14"/>
    </row>
    <row r="45" spans="2:11" ht="15" customHeight="1">
      <c r="B45" s="17"/>
      <c r="C45" s="18"/>
      <c r="D45" s="203" t="s">
        <v>541</v>
      </c>
      <c r="E45" s="203"/>
      <c r="F45" s="203"/>
      <c r="G45" s="203"/>
      <c r="H45" s="203"/>
      <c r="I45" s="203"/>
      <c r="J45" s="203"/>
      <c r="K45" s="14"/>
    </row>
    <row r="46" spans="2:11" ht="15" customHeight="1">
      <c r="B46" s="17"/>
      <c r="C46" s="18"/>
      <c r="D46" s="18"/>
      <c r="E46" s="203" t="s">
        <v>542</v>
      </c>
      <c r="F46" s="203"/>
      <c r="G46" s="203"/>
      <c r="H46" s="203"/>
      <c r="I46" s="203"/>
      <c r="J46" s="203"/>
      <c r="K46" s="14"/>
    </row>
    <row r="47" spans="2:11" ht="15" customHeight="1">
      <c r="B47" s="17"/>
      <c r="C47" s="18"/>
      <c r="D47" s="18"/>
      <c r="E47" s="203" t="s">
        <v>543</v>
      </c>
      <c r="F47" s="203"/>
      <c r="G47" s="203"/>
      <c r="H47" s="203"/>
      <c r="I47" s="203"/>
      <c r="J47" s="203"/>
      <c r="K47" s="14"/>
    </row>
    <row r="48" spans="2:11" ht="15" customHeight="1">
      <c r="B48" s="17"/>
      <c r="C48" s="18"/>
      <c r="D48" s="18"/>
      <c r="E48" s="203" t="s">
        <v>544</v>
      </c>
      <c r="F48" s="203"/>
      <c r="G48" s="203"/>
      <c r="H48" s="203"/>
      <c r="I48" s="203"/>
      <c r="J48" s="203"/>
      <c r="K48" s="14"/>
    </row>
    <row r="49" spans="2:11" ht="15" customHeight="1">
      <c r="B49" s="17"/>
      <c r="C49" s="18"/>
      <c r="D49" s="203" t="s">
        <v>545</v>
      </c>
      <c r="E49" s="203"/>
      <c r="F49" s="203"/>
      <c r="G49" s="203"/>
      <c r="H49" s="203"/>
      <c r="I49" s="203"/>
      <c r="J49" s="203"/>
      <c r="K49" s="14"/>
    </row>
    <row r="50" spans="2:11" ht="25.5" customHeight="1">
      <c r="B50" s="13"/>
      <c r="C50" s="205" t="s">
        <v>546</v>
      </c>
      <c r="D50" s="205"/>
      <c r="E50" s="205"/>
      <c r="F50" s="205"/>
      <c r="G50" s="205"/>
      <c r="H50" s="205"/>
      <c r="I50" s="205"/>
      <c r="J50" s="205"/>
      <c r="K50" s="14"/>
    </row>
    <row r="51" spans="2:11" ht="5.25" customHeight="1">
      <c r="B51" s="13"/>
      <c r="C51" s="15"/>
      <c r="D51" s="15"/>
      <c r="E51" s="15"/>
      <c r="F51" s="15"/>
      <c r="G51" s="15"/>
      <c r="H51" s="15"/>
      <c r="I51" s="15"/>
      <c r="J51" s="15"/>
      <c r="K51" s="14"/>
    </row>
    <row r="52" spans="2:11" ht="15" customHeight="1">
      <c r="B52" s="13"/>
      <c r="C52" s="203" t="s">
        <v>547</v>
      </c>
      <c r="D52" s="203"/>
      <c r="E52" s="203"/>
      <c r="F52" s="203"/>
      <c r="G52" s="203"/>
      <c r="H52" s="203"/>
      <c r="I52" s="203"/>
      <c r="J52" s="203"/>
      <c r="K52" s="14"/>
    </row>
    <row r="53" spans="2:11" ht="15" customHeight="1">
      <c r="B53" s="13"/>
      <c r="C53" s="203" t="s">
        <v>548</v>
      </c>
      <c r="D53" s="203"/>
      <c r="E53" s="203"/>
      <c r="F53" s="203"/>
      <c r="G53" s="203"/>
      <c r="H53" s="203"/>
      <c r="I53" s="203"/>
      <c r="J53" s="203"/>
      <c r="K53" s="14"/>
    </row>
    <row r="54" spans="2:11" ht="12.75" customHeight="1">
      <c r="B54" s="13"/>
      <c r="C54" s="16"/>
      <c r="D54" s="16"/>
      <c r="E54" s="16"/>
      <c r="F54" s="16"/>
      <c r="G54" s="16"/>
      <c r="H54" s="16"/>
      <c r="I54" s="16"/>
      <c r="J54" s="16"/>
      <c r="K54" s="14"/>
    </row>
    <row r="55" spans="2:11" ht="15" customHeight="1">
      <c r="B55" s="13"/>
      <c r="C55" s="203" t="s">
        <v>549</v>
      </c>
      <c r="D55" s="203"/>
      <c r="E55" s="203"/>
      <c r="F55" s="203"/>
      <c r="G55" s="203"/>
      <c r="H55" s="203"/>
      <c r="I55" s="203"/>
      <c r="J55" s="203"/>
      <c r="K55" s="14"/>
    </row>
    <row r="56" spans="2:11" ht="15" customHeight="1">
      <c r="B56" s="13"/>
      <c r="C56" s="18"/>
      <c r="D56" s="203" t="s">
        <v>550</v>
      </c>
      <c r="E56" s="203"/>
      <c r="F56" s="203"/>
      <c r="G56" s="203"/>
      <c r="H56" s="203"/>
      <c r="I56" s="203"/>
      <c r="J56" s="203"/>
      <c r="K56" s="14"/>
    </row>
    <row r="57" spans="2:11" ht="15" customHeight="1">
      <c r="B57" s="13"/>
      <c r="C57" s="18"/>
      <c r="D57" s="203" t="s">
        <v>551</v>
      </c>
      <c r="E57" s="203"/>
      <c r="F57" s="203"/>
      <c r="G57" s="203"/>
      <c r="H57" s="203"/>
      <c r="I57" s="203"/>
      <c r="J57" s="203"/>
      <c r="K57" s="14"/>
    </row>
    <row r="58" spans="2:11" ht="15" customHeight="1">
      <c r="B58" s="13"/>
      <c r="C58" s="18"/>
      <c r="D58" s="203" t="s">
        <v>552</v>
      </c>
      <c r="E58" s="203"/>
      <c r="F58" s="203"/>
      <c r="G58" s="203"/>
      <c r="H58" s="203"/>
      <c r="I58" s="203"/>
      <c r="J58" s="203"/>
      <c r="K58" s="14"/>
    </row>
    <row r="59" spans="2:11" ht="15" customHeight="1">
      <c r="B59" s="13"/>
      <c r="C59" s="18"/>
      <c r="D59" s="203" t="s">
        <v>553</v>
      </c>
      <c r="E59" s="203"/>
      <c r="F59" s="203"/>
      <c r="G59" s="203"/>
      <c r="H59" s="203"/>
      <c r="I59" s="203"/>
      <c r="J59" s="203"/>
      <c r="K59" s="14"/>
    </row>
    <row r="60" spans="2:11" ht="15" customHeight="1">
      <c r="B60" s="13"/>
      <c r="C60" s="18"/>
      <c r="D60" s="206" t="s">
        <v>554</v>
      </c>
      <c r="E60" s="206"/>
      <c r="F60" s="206"/>
      <c r="G60" s="206"/>
      <c r="H60" s="206"/>
      <c r="I60" s="206"/>
      <c r="J60" s="206"/>
      <c r="K60" s="14"/>
    </row>
    <row r="61" spans="2:11" ht="15" customHeight="1">
      <c r="B61" s="13"/>
      <c r="C61" s="18"/>
      <c r="D61" s="203" t="s">
        <v>555</v>
      </c>
      <c r="E61" s="203"/>
      <c r="F61" s="203"/>
      <c r="G61" s="203"/>
      <c r="H61" s="203"/>
      <c r="I61" s="203"/>
      <c r="J61" s="203"/>
      <c r="K61" s="14"/>
    </row>
    <row r="62" spans="2:11" ht="12.75" customHeight="1">
      <c r="B62" s="13"/>
      <c r="C62" s="18"/>
      <c r="D62" s="18"/>
      <c r="E62" s="21"/>
      <c r="F62" s="18"/>
      <c r="G62" s="18"/>
      <c r="H62" s="18"/>
      <c r="I62" s="18"/>
      <c r="J62" s="18"/>
      <c r="K62" s="14"/>
    </row>
    <row r="63" spans="2:11" ht="15" customHeight="1">
      <c r="B63" s="13"/>
      <c r="C63" s="18"/>
      <c r="D63" s="203" t="s">
        <v>556</v>
      </c>
      <c r="E63" s="203"/>
      <c r="F63" s="203"/>
      <c r="G63" s="203"/>
      <c r="H63" s="203"/>
      <c r="I63" s="203"/>
      <c r="J63" s="203"/>
      <c r="K63" s="14"/>
    </row>
    <row r="64" spans="2:11" ht="15" customHeight="1">
      <c r="B64" s="13"/>
      <c r="C64" s="18"/>
      <c r="D64" s="206" t="s">
        <v>557</v>
      </c>
      <c r="E64" s="206"/>
      <c r="F64" s="206"/>
      <c r="G64" s="206"/>
      <c r="H64" s="206"/>
      <c r="I64" s="206"/>
      <c r="J64" s="206"/>
      <c r="K64" s="14"/>
    </row>
    <row r="65" spans="2:11" ht="15" customHeight="1">
      <c r="B65" s="13"/>
      <c r="C65" s="18"/>
      <c r="D65" s="203" t="s">
        <v>558</v>
      </c>
      <c r="E65" s="203"/>
      <c r="F65" s="203"/>
      <c r="G65" s="203"/>
      <c r="H65" s="203"/>
      <c r="I65" s="203"/>
      <c r="J65" s="203"/>
      <c r="K65" s="14"/>
    </row>
    <row r="66" spans="2:11" ht="15" customHeight="1">
      <c r="B66" s="13"/>
      <c r="C66" s="18"/>
      <c r="D66" s="203" t="s">
        <v>559</v>
      </c>
      <c r="E66" s="203"/>
      <c r="F66" s="203"/>
      <c r="G66" s="203"/>
      <c r="H66" s="203"/>
      <c r="I66" s="203"/>
      <c r="J66" s="203"/>
      <c r="K66" s="14"/>
    </row>
    <row r="67" spans="2:11" ht="15" customHeight="1">
      <c r="B67" s="13"/>
      <c r="C67" s="18"/>
      <c r="D67" s="203" t="s">
        <v>560</v>
      </c>
      <c r="E67" s="203"/>
      <c r="F67" s="203"/>
      <c r="G67" s="203"/>
      <c r="H67" s="203"/>
      <c r="I67" s="203"/>
      <c r="J67" s="203"/>
      <c r="K67" s="14"/>
    </row>
    <row r="68" spans="2:11" ht="15" customHeight="1">
      <c r="B68" s="13"/>
      <c r="C68" s="18"/>
      <c r="D68" s="203" t="s">
        <v>561</v>
      </c>
      <c r="E68" s="203"/>
      <c r="F68" s="203"/>
      <c r="G68" s="203"/>
      <c r="H68" s="203"/>
      <c r="I68" s="203"/>
      <c r="J68" s="203"/>
      <c r="K68" s="14"/>
    </row>
    <row r="69" spans="2:11" ht="12.75" customHeight="1">
      <c r="B69" s="22"/>
      <c r="C69" s="23"/>
      <c r="D69" s="23"/>
      <c r="E69" s="23"/>
      <c r="F69" s="23"/>
      <c r="G69" s="23"/>
      <c r="H69" s="23"/>
      <c r="I69" s="23"/>
      <c r="J69" s="23"/>
      <c r="K69" s="24"/>
    </row>
    <row r="70" spans="2:11" ht="18.75" customHeight="1">
      <c r="B70" s="25"/>
      <c r="C70" s="25"/>
      <c r="D70" s="25"/>
      <c r="E70" s="25"/>
      <c r="F70" s="25"/>
      <c r="G70" s="25"/>
      <c r="H70" s="25"/>
      <c r="I70" s="25"/>
      <c r="J70" s="25"/>
      <c r="K70" s="26"/>
    </row>
    <row r="71" spans="2:11" ht="18.75" customHeight="1">
      <c r="B71" s="26"/>
      <c r="C71" s="26"/>
      <c r="D71" s="26"/>
      <c r="E71" s="26"/>
      <c r="F71" s="26"/>
      <c r="G71" s="26"/>
      <c r="H71" s="26"/>
      <c r="I71" s="26"/>
      <c r="J71" s="26"/>
      <c r="K71" s="26"/>
    </row>
    <row r="72" spans="2:11" ht="7.5" customHeight="1">
      <c r="B72" s="27"/>
      <c r="C72" s="28"/>
      <c r="D72" s="28"/>
      <c r="E72" s="28"/>
      <c r="F72" s="28"/>
      <c r="G72" s="28"/>
      <c r="H72" s="28"/>
      <c r="I72" s="28"/>
      <c r="J72" s="28"/>
      <c r="K72" s="29"/>
    </row>
    <row r="73" spans="2:11" ht="45" customHeight="1">
      <c r="B73" s="30"/>
      <c r="C73" s="207" t="s">
        <v>85</v>
      </c>
      <c r="D73" s="207"/>
      <c r="E73" s="207"/>
      <c r="F73" s="207"/>
      <c r="G73" s="207"/>
      <c r="H73" s="207"/>
      <c r="I73" s="207"/>
      <c r="J73" s="207"/>
      <c r="K73" s="31"/>
    </row>
    <row r="74" spans="2:11" ht="17.25" customHeight="1">
      <c r="B74" s="30"/>
      <c r="C74" s="32" t="s">
        <v>562</v>
      </c>
      <c r="D74" s="32"/>
      <c r="E74" s="32"/>
      <c r="F74" s="32" t="s">
        <v>563</v>
      </c>
      <c r="G74" s="33"/>
      <c r="H74" s="32" t="s">
        <v>102</v>
      </c>
      <c r="I74" s="32" t="s">
        <v>55</v>
      </c>
      <c r="J74" s="32" t="s">
        <v>564</v>
      </c>
      <c r="K74" s="31"/>
    </row>
    <row r="75" spans="2:11" ht="17.25" customHeight="1">
      <c r="B75" s="30"/>
      <c r="C75" s="34" t="s">
        <v>565</v>
      </c>
      <c r="D75" s="34"/>
      <c r="E75" s="34"/>
      <c r="F75" s="35" t="s">
        <v>566</v>
      </c>
      <c r="G75" s="36"/>
      <c r="H75" s="34"/>
      <c r="I75" s="34"/>
      <c r="J75" s="34" t="s">
        <v>567</v>
      </c>
      <c r="K75" s="31"/>
    </row>
    <row r="76" spans="2:11" ht="5.25" customHeight="1">
      <c r="B76" s="30"/>
      <c r="C76" s="37"/>
      <c r="D76" s="37"/>
      <c r="E76" s="37"/>
      <c r="F76" s="37"/>
      <c r="G76" s="38"/>
      <c r="H76" s="37"/>
      <c r="I76" s="37"/>
      <c r="J76" s="37"/>
      <c r="K76" s="31"/>
    </row>
    <row r="77" spans="2:11" ht="15" customHeight="1">
      <c r="B77" s="30"/>
      <c r="C77" s="20" t="s">
        <v>51</v>
      </c>
      <c r="D77" s="37"/>
      <c r="E77" s="37"/>
      <c r="F77" s="39" t="s">
        <v>152</v>
      </c>
      <c r="G77" s="38"/>
      <c r="H77" s="20" t="s">
        <v>568</v>
      </c>
      <c r="I77" s="20" t="s">
        <v>569</v>
      </c>
      <c r="J77" s="20">
        <v>20</v>
      </c>
      <c r="K77" s="31"/>
    </row>
    <row r="78" spans="2:11" ht="15" customHeight="1">
      <c r="B78" s="30"/>
      <c r="C78" s="20" t="s">
        <v>570</v>
      </c>
      <c r="D78" s="20"/>
      <c r="E78" s="20"/>
      <c r="F78" s="39" t="s">
        <v>152</v>
      </c>
      <c r="G78" s="38"/>
      <c r="H78" s="20" t="s">
        <v>571</v>
      </c>
      <c r="I78" s="20" t="s">
        <v>569</v>
      </c>
      <c r="J78" s="20">
        <v>120</v>
      </c>
      <c r="K78" s="31"/>
    </row>
    <row r="79" spans="2:11" ht="15" customHeight="1">
      <c r="B79" s="40"/>
      <c r="C79" s="20" t="s">
        <v>572</v>
      </c>
      <c r="D79" s="20"/>
      <c r="E79" s="20"/>
      <c r="F79" s="39" t="s">
        <v>573</v>
      </c>
      <c r="G79" s="38"/>
      <c r="H79" s="20" t="s">
        <v>574</v>
      </c>
      <c r="I79" s="20" t="s">
        <v>569</v>
      </c>
      <c r="J79" s="20">
        <v>50</v>
      </c>
      <c r="K79" s="31"/>
    </row>
    <row r="80" spans="2:11" ht="15" customHeight="1">
      <c r="B80" s="40"/>
      <c r="C80" s="20" t="s">
        <v>575</v>
      </c>
      <c r="D80" s="20"/>
      <c r="E80" s="20"/>
      <c r="F80" s="39" t="s">
        <v>152</v>
      </c>
      <c r="G80" s="38"/>
      <c r="H80" s="20" t="s">
        <v>576</v>
      </c>
      <c r="I80" s="20" t="s">
        <v>577</v>
      </c>
      <c r="J80" s="20"/>
      <c r="K80" s="31"/>
    </row>
    <row r="81" spans="2:11" ht="15" customHeight="1">
      <c r="B81" s="40"/>
      <c r="C81" s="41" t="s">
        <v>578</v>
      </c>
      <c r="D81" s="41"/>
      <c r="E81" s="41"/>
      <c r="F81" s="42" t="s">
        <v>573</v>
      </c>
      <c r="G81" s="41"/>
      <c r="H81" s="41" t="s">
        <v>579</v>
      </c>
      <c r="I81" s="41" t="s">
        <v>569</v>
      </c>
      <c r="J81" s="41">
        <v>15</v>
      </c>
      <c r="K81" s="31"/>
    </row>
    <row r="82" spans="2:11" ht="15" customHeight="1">
      <c r="B82" s="40"/>
      <c r="C82" s="41" t="s">
        <v>580</v>
      </c>
      <c r="D82" s="41"/>
      <c r="E82" s="41"/>
      <c r="F82" s="42" t="s">
        <v>573</v>
      </c>
      <c r="G82" s="41"/>
      <c r="H82" s="41" t="s">
        <v>581</v>
      </c>
      <c r="I82" s="41" t="s">
        <v>569</v>
      </c>
      <c r="J82" s="41">
        <v>15</v>
      </c>
      <c r="K82" s="31"/>
    </row>
    <row r="83" spans="2:11" ht="15" customHeight="1">
      <c r="B83" s="40"/>
      <c r="C83" s="41" t="s">
        <v>582</v>
      </c>
      <c r="D83" s="41"/>
      <c r="E83" s="41"/>
      <c r="F83" s="42" t="s">
        <v>573</v>
      </c>
      <c r="G83" s="41"/>
      <c r="H83" s="41" t="s">
        <v>583</v>
      </c>
      <c r="I83" s="41" t="s">
        <v>569</v>
      </c>
      <c r="J83" s="41">
        <v>20</v>
      </c>
      <c r="K83" s="31"/>
    </row>
    <row r="84" spans="2:11" ht="15" customHeight="1">
      <c r="B84" s="40"/>
      <c r="C84" s="41" t="s">
        <v>584</v>
      </c>
      <c r="D84" s="41"/>
      <c r="E84" s="41"/>
      <c r="F84" s="42" t="s">
        <v>573</v>
      </c>
      <c r="G84" s="41"/>
      <c r="H84" s="41" t="s">
        <v>585</v>
      </c>
      <c r="I84" s="41" t="s">
        <v>569</v>
      </c>
      <c r="J84" s="41">
        <v>20</v>
      </c>
      <c r="K84" s="31"/>
    </row>
    <row r="85" spans="2:11" ht="15" customHeight="1">
      <c r="B85" s="40"/>
      <c r="C85" s="20" t="s">
        <v>586</v>
      </c>
      <c r="D85" s="20"/>
      <c r="E85" s="20"/>
      <c r="F85" s="39" t="s">
        <v>573</v>
      </c>
      <c r="G85" s="38"/>
      <c r="H85" s="20" t="s">
        <v>587</v>
      </c>
      <c r="I85" s="20" t="s">
        <v>569</v>
      </c>
      <c r="J85" s="20">
        <v>50</v>
      </c>
      <c r="K85" s="31"/>
    </row>
    <row r="86" spans="2:11" ht="15" customHeight="1">
      <c r="B86" s="40"/>
      <c r="C86" s="20" t="s">
        <v>588</v>
      </c>
      <c r="D86" s="20"/>
      <c r="E86" s="20"/>
      <c r="F86" s="39" t="s">
        <v>573</v>
      </c>
      <c r="G86" s="38"/>
      <c r="H86" s="20" t="s">
        <v>589</v>
      </c>
      <c r="I86" s="20" t="s">
        <v>569</v>
      </c>
      <c r="J86" s="20">
        <v>20</v>
      </c>
      <c r="K86" s="31"/>
    </row>
    <row r="87" spans="2:11" ht="15" customHeight="1">
      <c r="B87" s="40"/>
      <c r="C87" s="20" t="s">
        <v>590</v>
      </c>
      <c r="D87" s="20"/>
      <c r="E87" s="20"/>
      <c r="F87" s="39" t="s">
        <v>573</v>
      </c>
      <c r="G87" s="38"/>
      <c r="H87" s="20" t="s">
        <v>591</v>
      </c>
      <c r="I87" s="20" t="s">
        <v>569</v>
      </c>
      <c r="J87" s="20">
        <v>20</v>
      </c>
      <c r="K87" s="31"/>
    </row>
    <row r="88" spans="2:11" ht="15" customHeight="1">
      <c r="B88" s="40"/>
      <c r="C88" s="20" t="s">
        <v>592</v>
      </c>
      <c r="D88" s="20"/>
      <c r="E88" s="20"/>
      <c r="F88" s="39" t="s">
        <v>573</v>
      </c>
      <c r="G88" s="38"/>
      <c r="H88" s="20" t="s">
        <v>593</v>
      </c>
      <c r="I88" s="20" t="s">
        <v>569</v>
      </c>
      <c r="J88" s="20">
        <v>50</v>
      </c>
      <c r="K88" s="31"/>
    </row>
    <row r="89" spans="2:11" ht="15" customHeight="1">
      <c r="B89" s="40"/>
      <c r="C89" s="20" t="s">
        <v>594</v>
      </c>
      <c r="D89" s="20"/>
      <c r="E89" s="20"/>
      <c r="F89" s="39" t="s">
        <v>573</v>
      </c>
      <c r="G89" s="38"/>
      <c r="H89" s="20" t="s">
        <v>594</v>
      </c>
      <c r="I89" s="20" t="s">
        <v>569</v>
      </c>
      <c r="J89" s="20">
        <v>50</v>
      </c>
      <c r="K89" s="31"/>
    </row>
    <row r="90" spans="2:11" ht="15" customHeight="1">
      <c r="B90" s="40"/>
      <c r="C90" s="20" t="s">
        <v>107</v>
      </c>
      <c r="D90" s="20"/>
      <c r="E90" s="20"/>
      <c r="F90" s="39" t="s">
        <v>573</v>
      </c>
      <c r="G90" s="38"/>
      <c r="H90" s="20" t="s">
        <v>595</v>
      </c>
      <c r="I90" s="20" t="s">
        <v>569</v>
      </c>
      <c r="J90" s="20">
        <v>255</v>
      </c>
      <c r="K90" s="31"/>
    </row>
    <row r="91" spans="2:11" ht="15" customHeight="1">
      <c r="B91" s="40"/>
      <c r="C91" s="20" t="s">
        <v>596</v>
      </c>
      <c r="D91" s="20"/>
      <c r="E91" s="20"/>
      <c r="F91" s="39" t="s">
        <v>152</v>
      </c>
      <c r="G91" s="38"/>
      <c r="H91" s="20" t="s">
        <v>597</v>
      </c>
      <c r="I91" s="20" t="s">
        <v>598</v>
      </c>
      <c r="J91" s="20"/>
      <c r="K91" s="31"/>
    </row>
    <row r="92" spans="2:11" ht="15" customHeight="1">
      <c r="B92" s="40"/>
      <c r="C92" s="20" t="s">
        <v>599</v>
      </c>
      <c r="D92" s="20"/>
      <c r="E92" s="20"/>
      <c r="F92" s="39" t="s">
        <v>152</v>
      </c>
      <c r="G92" s="38"/>
      <c r="H92" s="20" t="s">
        <v>600</v>
      </c>
      <c r="I92" s="20" t="s">
        <v>601</v>
      </c>
      <c r="J92" s="20"/>
      <c r="K92" s="31"/>
    </row>
    <row r="93" spans="2:11" ht="15" customHeight="1">
      <c r="B93" s="40"/>
      <c r="C93" s="20" t="s">
        <v>602</v>
      </c>
      <c r="D93" s="20"/>
      <c r="E93" s="20"/>
      <c r="F93" s="39" t="s">
        <v>152</v>
      </c>
      <c r="G93" s="38"/>
      <c r="H93" s="20" t="s">
        <v>602</v>
      </c>
      <c r="I93" s="20" t="s">
        <v>601</v>
      </c>
      <c r="J93" s="20"/>
      <c r="K93" s="31"/>
    </row>
    <row r="94" spans="2:11" ht="15" customHeight="1">
      <c r="B94" s="40"/>
      <c r="C94" s="20" t="s">
        <v>36</v>
      </c>
      <c r="D94" s="20"/>
      <c r="E94" s="20"/>
      <c r="F94" s="39" t="s">
        <v>152</v>
      </c>
      <c r="G94" s="38"/>
      <c r="H94" s="20" t="s">
        <v>603</v>
      </c>
      <c r="I94" s="20" t="s">
        <v>601</v>
      </c>
      <c r="J94" s="20"/>
      <c r="K94" s="31"/>
    </row>
    <row r="95" spans="2:11" ht="15" customHeight="1">
      <c r="B95" s="40"/>
      <c r="C95" s="20" t="s">
        <v>46</v>
      </c>
      <c r="D95" s="20"/>
      <c r="E95" s="20"/>
      <c r="F95" s="39" t="s">
        <v>152</v>
      </c>
      <c r="G95" s="38"/>
      <c r="H95" s="20" t="s">
        <v>604</v>
      </c>
      <c r="I95" s="20" t="s">
        <v>601</v>
      </c>
      <c r="J95" s="20"/>
      <c r="K95" s="31"/>
    </row>
    <row r="96" spans="2:11" ht="15" customHeight="1">
      <c r="B96" s="43"/>
      <c r="C96" s="44"/>
      <c r="D96" s="44"/>
      <c r="E96" s="44"/>
      <c r="F96" s="44"/>
      <c r="G96" s="44"/>
      <c r="H96" s="44"/>
      <c r="I96" s="44"/>
      <c r="J96" s="44"/>
      <c r="K96" s="45"/>
    </row>
    <row r="97" spans="2:11" ht="18.75" customHeight="1">
      <c r="B97" s="46"/>
      <c r="C97" s="47"/>
      <c r="D97" s="47"/>
      <c r="E97" s="47"/>
      <c r="F97" s="47"/>
      <c r="G97" s="47"/>
      <c r="H97" s="47"/>
      <c r="I97" s="47"/>
      <c r="J97" s="47"/>
      <c r="K97" s="46"/>
    </row>
    <row r="98" spans="2:11" ht="18.75" customHeight="1">
      <c r="B98" s="26"/>
      <c r="C98" s="26"/>
      <c r="D98" s="26"/>
      <c r="E98" s="26"/>
      <c r="F98" s="26"/>
      <c r="G98" s="26"/>
      <c r="H98" s="26"/>
      <c r="I98" s="26"/>
      <c r="J98" s="26"/>
      <c r="K98" s="26"/>
    </row>
    <row r="99" spans="2:11" ht="7.5" customHeight="1">
      <c r="B99" s="27"/>
      <c r="C99" s="28"/>
      <c r="D99" s="28"/>
      <c r="E99" s="28"/>
      <c r="F99" s="28"/>
      <c r="G99" s="28"/>
      <c r="H99" s="28"/>
      <c r="I99" s="28"/>
      <c r="J99" s="28"/>
      <c r="K99" s="29"/>
    </row>
    <row r="100" spans="2:11" ht="45" customHeight="1">
      <c r="B100" s="30"/>
      <c r="C100" s="207" t="s">
        <v>605</v>
      </c>
      <c r="D100" s="207"/>
      <c r="E100" s="207"/>
      <c r="F100" s="207"/>
      <c r="G100" s="207"/>
      <c r="H100" s="207"/>
      <c r="I100" s="207"/>
      <c r="J100" s="207"/>
      <c r="K100" s="31"/>
    </row>
    <row r="101" spans="2:11" ht="17.25" customHeight="1">
      <c r="B101" s="30"/>
      <c r="C101" s="32" t="s">
        <v>562</v>
      </c>
      <c r="D101" s="32"/>
      <c r="E101" s="32"/>
      <c r="F101" s="32" t="s">
        <v>563</v>
      </c>
      <c r="G101" s="33"/>
      <c r="H101" s="32" t="s">
        <v>102</v>
      </c>
      <c r="I101" s="32" t="s">
        <v>55</v>
      </c>
      <c r="J101" s="32" t="s">
        <v>564</v>
      </c>
      <c r="K101" s="31"/>
    </row>
    <row r="102" spans="2:11" ht="17.25" customHeight="1">
      <c r="B102" s="30"/>
      <c r="C102" s="34" t="s">
        <v>565</v>
      </c>
      <c r="D102" s="34"/>
      <c r="E102" s="34"/>
      <c r="F102" s="35" t="s">
        <v>566</v>
      </c>
      <c r="G102" s="36"/>
      <c r="H102" s="34"/>
      <c r="I102" s="34"/>
      <c r="J102" s="34" t="s">
        <v>567</v>
      </c>
      <c r="K102" s="31"/>
    </row>
    <row r="103" spans="2:11" ht="5.25" customHeight="1">
      <c r="B103" s="30"/>
      <c r="C103" s="32"/>
      <c r="D103" s="32"/>
      <c r="E103" s="32"/>
      <c r="F103" s="32"/>
      <c r="G103" s="48"/>
      <c r="H103" s="32"/>
      <c r="I103" s="32"/>
      <c r="J103" s="32"/>
      <c r="K103" s="31"/>
    </row>
    <row r="104" spans="2:11" ht="15" customHeight="1">
      <c r="B104" s="30"/>
      <c r="C104" s="20" t="s">
        <v>51</v>
      </c>
      <c r="D104" s="37"/>
      <c r="E104" s="37"/>
      <c r="F104" s="39" t="s">
        <v>152</v>
      </c>
      <c r="G104" s="48"/>
      <c r="H104" s="20" t="s">
        <v>606</v>
      </c>
      <c r="I104" s="20" t="s">
        <v>569</v>
      </c>
      <c r="J104" s="20">
        <v>20</v>
      </c>
      <c r="K104" s="31"/>
    </row>
    <row r="105" spans="2:11" ht="15" customHeight="1">
      <c r="B105" s="30"/>
      <c r="C105" s="20" t="s">
        <v>570</v>
      </c>
      <c r="D105" s="20"/>
      <c r="E105" s="20"/>
      <c r="F105" s="39" t="s">
        <v>152</v>
      </c>
      <c r="G105" s="20"/>
      <c r="H105" s="20" t="s">
        <v>606</v>
      </c>
      <c r="I105" s="20" t="s">
        <v>569</v>
      </c>
      <c r="J105" s="20">
        <v>120</v>
      </c>
      <c r="K105" s="31"/>
    </row>
    <row r="106" spans="2:11" ht="15" customHeight="1">
      <c r="B106" s="40"/>
      <c r="C106" s="20" t="s">
        <v>572</v>
      </c>
      <c r="D106" s="20"/>
      <c r="E106" s="20"/>
      <c r="F106" s="39" t="s">
        <v>573</v>
      </c>
      <c r="G106" s="20"/>
      <c r="H106" s="20" t="s">
        <v>606</v>
      </c>
      <c r="I106" s="20" t="s">
        <v>569</v>
      </c>
      <c r="J106" s="20">
        <v>50</v>
      </c>
      <c r="K106" s="31"/>
    </row>
    <row r="107" spans="2:11" ht="15" customHeight="1">
      <c r="B107" s="40"/>
      <c r="C107" s="20" t="s">
        <v>575</v>
      </c>
      <c r="D107" s="20"/>
      <c r="E107" s="20"/>
      <c r="F107" s="39" t="s">
        <v>152</v>
      </c>
      <c r="G107" s="20"/>
      <c r="H107" s="20" t="s">
        <v>606</v>
      </c>
      <c r="I107" s="20" t="s">
        <v>577</v>
      </c>
      <c r="J107" s="20"/>
      <c r="K107" s="31"/>
    </row>
    <row r="108" spans="2:11" ht="15" customHeight="1">
      <c r="B108" s="40"/>
      <c r="C108" s="20" t="s">
        <v>586</v>
      </c>
      <c r="D108" s="20"/>
      <c r="E108" s="20"/>
      <c r="F108" s="39" t="s">
        <v>573</v>
      </c>
      <c r="G108" s="20"/>
      <c r="H108" s="20" t="s">
        <v>606</v>
      </c>
      <c r="I108" s="20" t="s">
        <v>569</v>
      </c>
      <c r="J108" s="20">
        <v>50</v>
      </c>
      <c r="K108" s="31"/>
    </row>
    <row r="109" spans="2:11" ht="15" customHeight="1">
      <c r="B109" s="40"/>
      <c r="C109" s="20" t="s">
        <v>594</v>
      </c>
      <c r="D109" s="20"/>
      <c r="E109" s="20"/>
      <c r="F109" s="39" t="s">
        <v>573</v>
      </c>
      <c r="G109" s="20"/>
      <c r="H109" s="20" t="s">
        <v>606</v>
      </c>
      <c r="I109" s="20" t="s">
        <v>569</v>
      </c>
      <c r="J109" s="20">
        <v>50</v>
      </c>
      <c r="K109" s="31"/>
    </row>
    <row r="110" spans="2:11" ht="15" customHeight="1">
      <c r="B110" s="40"/>
      <c r="C110" s="20" t="s">
        <v>592</v>
      </c>
      <c r="D110" s="20"/>
      <c r="E110" s="20"/>
      <c r="F110" s="39" t="s">
        <v>573</v>
      </c>
      <c r="G110" s="20"/>
      <c r="H110" s="20" t="s">
        <v>606</v>
      </c>
      <c r="I110" s="20" t="s">
        <v>569</v>
      </c>
      <c r="J110" s="20">
        <v>50</v>
      </c>
      <c r="K110" s="31"/>
    </row>
    <row r="111" spans="2:11" ht="15" customHeight="1">
      <c r="B111" s="40"/>
      <c r="C111" s="20" t="s">
        <v>51</v>
      </c>
      <c r="D111" s="20"/>
      <c r="E111" s="20"/>
      <c r="F111" s="39" t="s">
        <v>152</v>
      </c>
      <c r="G111" s="20"/>
      <c r="H111" s="20" t="s">
        <v>607</v>
      </c>
      <c r="I111" s="20" t="s">
        <v>569</v>
      </c>
      <c r="J111" s="20">
        <v>20</v>
      </c>
      <c r="K111" s="31"/>
    </row>
    <row r="112" spans="2:11" ht="15" customHeight="1">
      <c r="B112" s="40"/>
      <c r="C112" s="20" t="s">
        <v>608</v>
      </c>
      <c r="D112" s="20"/>
      <c r="E112" s="20"/>
      <c r="F112" s="39" t="s">
        <v>152</v>
      </c>
      <c r="G112" s="20"/>
      <c r="H112" s="20" t="s">
        <v>609</v>
      </c>
      <c r="I112" s="20" t="s">
        <v>569</v>
      </c>
      <c r="J112" s="20">
        <v>120</v>
      </c>
      <c r="K112" s="31"/>
    </row>
    <row r="113" spans="2:11" ht="15" customHeight="1">
      <c r="B113" s="40"/>
      <c r="C113" s="20" t="s">
        <v>36</v>
      </c>
      <c r="D113" s="20"/>
      <c r="E113" s="20"/>
      <c r="F113" s="39" t="s">
        <v>152</v>
      </c>
      <c r="G113" s="20"/>
      <c r="H113" s="20" t="s">
        <v>610</v>
      </c>
      <c r="I113" s="20" t="s">
        <v>601</v>
      </c>
      <c r="J113" s="20"/>
      <c r="K113" s="31"/>
    </row>
    <row r="114" spans="2:11" ht="15" customHeight="1">
      <c r="B114" s="40"/>
      <c r="C114" s="20" t="s">
        <v>46</v>
      </c>
      <c r="D114" s="20"/>
      <c r="E114" s="20"/>
      <c r="F114" s="39" t="s">
        <v>152</v>
      </c>
      <c r="G114" s="20"/>
      <c r="H114" s="20" t="s">
        <v>611</v>
      </c>
      <c r="I114" s="20" t="s">
        <v>601</v>
      </c>
      <c r="J114" s="20"/>
      <c r="K114" s="31"/>
    </row>
    <row r="115" spans="2:11" ht="15" customHeight="1">
      <c r="B115" s="40"/>
      <c r="C115" s="20" t="s">
        <v>55</v>
      </c>
      <c r="D115" s="20"/>
      <c r="E115" s="20"/>
      <c r="F115" s="39" t="s">
        <v>152</v>
      </c>
      <c r="G115" s="20"/>
      <c r="H115" s="20" t="s">
        <v>612</v>
      </c>
      <c r="I115" s="20" t="s">
        <v>613</v>
      </c>
      <c r="J115" s="20"/>
      <c r="K115" s="31"/>
    </row>
    <row r="116" spans="2:11" ht="15" customHeight="1">
      <c r="B116" s="43"/>
      <c r="C116" s="49"/>
      <c r="D116" s="49"/>
      <c r="E116" s="49"/>
      <c r="F116" s="49"/>
      <c r="G116" s="49"/>
      <c r="H116" s="49"/>
      <c r="I116" s="49"/>
      <c r="J116" s="49"/>
      <c r="K116" s="45"/>
    </row>
    <row r="117" spans="2:11" ht="18.75" customHeight="1">
      <c r="B117" s="50"/>
      <c r="C117" s="16"/>
      <c r="D117" s="16"/>
      <c r="E117" s="16"/>
      <c r="F117" s="51"/>
      <c r="G117" s="16"/>
      <c r="H117" s="16"/>
      <c r="I117" s="16"/>
      <c r="J117" s="16"/>
      <c r="K117" s="50"/>
    </row>
    <row r="118" spans="2:11" ht="18.75" customHeight="1">
      <c r="B118" s="26"/>
      <c r="C118" s="26"/>
      <c r="D118" s="26"/>
      <c r="E118" s="26"/>
      <c r="F118" s="26"/>
      <c r="G118" s="26"/>
      <c r="H118" s="26"/>
      <c r="I118" s="26"/>
      <c r="J118" s="26"/>
      <c r="K118" s="26"/>
    </row>
    <row r="119" spans="2:11" ht="7.5" customHeight="1">
      <c r="B119" s="52"/>
      <c r="C119" s="53"/>
      <c r="D119" s="53"/>
      <c r="E119" s="53"/>
      <c r="F119" s="53"/>
      <c r="G119" s="53"/>
      <c r="H119" s="53"/>
      <c r="I119" s="53"/>
      <c r="J119" s="53"/>
      <c r="K119" s="54"/>
    </row>
    <row r="120" spans="2:11" ht="45" customHeight="1">
      <c r="B120" s="55"/>
      <c r="C120" s="204" t="s">
        <v>614</v>
      </c>
      <c r="D120" s="204"/>
      <c r="E120" s="204"/>
      <c r="F120" s="204"/>
      <c r="G120" s="204"/>
      <c r="H120" s="204"/>
      <c r="I120" s="204"/>
      <c r="J120" s="204"/>
      <c r="K120" s="56"/>
    </row>
    <row r="121" spans="2:11" ht="17.25" customHeight="1">
      <c r="B121" s="57"/>
      <c r="C121" s="32" t="s">
        <v>562</v>
      </c>
      <c r="D121" s="32"/>
      <c r="E121" s="32"/>
      <c r="F121" s="32" t="s">
        <v>563</v>
      </c>
      <c r="G121" s="33"/>
      <c r="H121" s="32" t="s">
        <v>102</v>
      </c>
      <c r="I121" s="32" t="s">
        <v>55</v>
      </c>
      <c r="J121" s="32" t="s">
        <v>564</v>
      </c>
      <c r="K121" s="58"/>
    </row>
    <row r="122" spans="2:11" ht="17.25" customHeight="1">
      <c r="B122" s="57"/>
      <c r="C122" s="34" t="s">
        <v>565</v>
      </c>
      <c r="D122" s="34"/>
      <c r="E122" s="34"/>
      <c r="F122" s="35" t="s">
        <v>566</v>
      </c>
      <c r="G122" s="36"/>
      <c r="H122" s="34"/>
      <c r="I122" s="34"/>
      <c r="J122" s="34" t="s">
        <v>567</v>
      </c>
      <c r="K122" s="58"/>
    </row>
    <row r="123" spans="2:11" ht="5.25" customHeight="1">
      <c r="B123" s="59"/>
      <c r="C123" s="37"/>
      <c r="D123" s="37"/>
      <c r="E123" s="37"/>
      <c r="F123" s="37"/>
      <c r="G123" s="20"/>
      <c r="H123" s="37"/>
      <c r="I123" s="37"/>
      <c r="J123" s="37"/>
      <c r="K123" s="60"/>
    </row>
    <row r="124" spans="2:11" ht="15" customHeight="1">
      <c r="B124" s="59"/>
      <c r="C124" s="20" t="s">
        <v>570</v>
      </c>
      <c r="D124" s="37"/>
      <c r="E124" s="37"/>
      <c r="F124" s="39" t="s">
        <v>152</v>
      </c>
      <c r="G124" s="20"/>
      <c r="H124" s="20" t="s">
        <v>606</v>
      </c>
      <c r="I124" s="20" t="s">
        <v>569</v>
      </c>
      <c r="J124" s="20">
        <v>120</v>
      </c>
      <c r="K124" s="61"/>
    </row>
    <row r="125" spans="2:11" ht="15" customHeight="1">
      <c r="B125" s="59"/>
      <c r="C125" s="20" t="s">
        <v>615</v>
      </c>
      <c r="D125" s="20"/>
      <c r="E125" s="20"/>
      <c r="F125" s="39" t="s">
        <v>152</v>
      </c>
      <c r="G125" s="20"/>
      <c r="H125" s="20" t="s">
        <v>616</v>
      </c>
      <c r="I125" s="20" t="s">
        <v>569</v>
      </c>
      <c r="J125" s="20" t="s">
        <v>617</v>
      </c>
      <c r="K125" s="61"/>
    </row>
    <row r="126" spans="2:11" ht="15" customHeight="1">
      <c r="B126" s="59"/>
      <c r="C126" s="20" t="s">
        <v>517</v>
      </c>
      <c r="D126" s="20"/>
      <c r="E126" s="20"/>
      <c r="F126" s="39" t="s">
        <v>152</v>
      </c>
      <c r="G126" s="20"/>
      <c r="H126" s="20" t="s">
        <v>618</v>
      </c>
      <c r="I126" s="20" t="s">
        <v>569</v>
      </c>
      <c r="J126" s="20" t="s">
        <v>617</v>
      </c>
      <c r="K126" s="61"/>
    </row>
    <row r="127" spans="2:11" ht="15" customHeight="1">
      <c r="B127" s="59"/>
      <c r="C127" s="20" t="s">
        <v>578</v>
      </c>
      <c r="D127" s="20"/>
      <c r="E127" s="20"/>
      <c r="F127" s="39" t="s">
        <v>573</v>
      </c>
      <c r="G127" s="20"/>
      <c r="H127" s="20" t="s">
        <v>579</v>
      </c>
      <c r="I127" s="20" t="s">
        <v>569</v>
      </c>
      <c r="J127" s="20">
        <v>15</v>
      </c>
      <c r="K127" s="61"/>
    </row>
    <row r="128" spans="2:11" ht="15" customHeight="1">
      <c r="B128" s="59"/>
      <c r="C128" s="41" t="s">
        <v>580</v>
      </c>
      <c r="D128" s="41"/>
      <c r="E128" s="41"/>
      <c r="F128" s="42" t="s">
        <v>573</v>
      </c>
      <c r="G128" s="41"/>
      <c r="H128" s="41" t="s">
        <v>581</v>
      </c>
      <c r="I128" s="41" t="s">
        <v>569</v>
      </c>
      <c r="J128" s="41">
        <v>15</v>
      </c>
      <c r="K128" s="61"/>
    </row>
    <row r="129" spans="2:11" ht="15" customHeight="1">
      <c r="B129" s="59"/>
      <c r="C129" s="41" t="s">
        <v>582</v>
      </c>
      <c r="D129" s="41"/>
      <c r="E129" s="41"/>
      <c r="F129" s="42" t="s">
        <v>573</v>
      </c>
      <c r="G129" s="41"/>
      <c r="H129" s="41" t="s">
        <v>583</v>
      </c>
      <c r="I129" s="41" t="s">
        <v>569</v>
      </c>
      <c r="J129" s="41">
        <v>20</v>
      </c>
      <c r="K129" s="61"/>
    </row>
    <row r="130" spans="2:11" ht="15" customHeight="1">
      <c r="B130" s="59"/>
      <c r="C130" s="41" t="s">
        <v>584</v>
      </c>
      <c r="D130" s="41"/>
      <c r="E130" s="41"/>
      <c r="F130" s="42" t="s">
        <v>573</v>
      </c>
      <c r="G130" s="41"/>
      <c r="H130" s="41" t="s">
        <v>585</v>
      </c>
      <c r="I130" s="41" t="s">
        <v>569</v>
      </c>
      <c r="J130" s="41">
        <v>20</v>
      </c>
      <c r="K130" s="61"/>
    </row>
    <row r="131" spans="2:11" ht="15" customHeight="1">
      <c r="B131" s="59"/>
      <c r="C131" s="20" t="s">
        <v>572</v>
      </c>
      <c r="D131" s="20"/>
      <c r="E131" s="20"/>
      <c r="F131" s="39" t="s">
        <v>573</v>
      </c>
      <c r="G131" s="20"/>
      <c r="H131" s="20" t="s">
        <v>606</v>
      </c>
      <c r="I131" s="20" t="s">
        <v>569</v>
      </c>
      <c r="J131" s="20">
        <v>50</v>
      </c>
      <c r="K131" s="61"/>
    </row>
    <row r="132" spans="2:11" ht="15" customHeight="1">
      <c r="B132" s="59"/>
      <c r="C132" s="20" t="s">
        <v>586</v>
      </c>
      <c r="D132" s="20"/>
      <c r="E132" s="20"/>
      <c r="F132" s="39" t="s">
        <v>573</v>
      </c>
      <c r="G132" s="20"/>
      <c r="H132" s="20" t="s">
        <v>606</v>
      </c>
      <c r="I132" s="20" t="s">
        <v>569</v>
      </c>
      <c r="J132" s="20">
        <v>50</v>
      </c>
      <c r="K132" s="61"/>
    </row>
    <row r="133" spans="2:11" ht="15" customHeight="1">
      <c r="B133" s="59"/>
      <c r="C133" s="20" t="s">
        <v>592</v>
      </c>
      <c r="D133" s="20"/>
      <c r="E133" s="20"/>
      <c r="F133" s="39" t="s">
        <v>573</v>
      </c>
      <c r="G133" s="20"/>
      <c r="H133" s="20" t="s">
        <v>606</v>
      </c>
      <c r="I133" s="20" t="s">
        <v>569</v>
      </c>
      <c r="J133" s="20">
        <v>50</v>
      </c>
      <c r="K133" s="61"/>
    </row>
    <row r="134" spans="2:11" ht="15" customHeight="1">
      <c r="B134" s="59"/>
      <c r="C134" s="20" t="s">
        <v>594</v>
      </c>
      <c r="D134" s="20"/>
      <c r="E134" s="20"/>
      <c r="F134" s="39" t="s">
        <v>573</v>
      </c>
      <c r="G134" s="20"/>
      <c r="H134" s="20" t="s">
        <v>606</v>
      </c>
      <c r="I134" s="20" t="s">
        <v>569</v>
      </c>
      <c r="J134" s="20">
        <v>50</v>
      </c>
      <c r="K134" s="61"/>
    </row>
    <row r="135" spans="2:11" ht="15" customHeight="1">
      <c r="B135" s="59"/>
      <c r="C135" s="20" t="s">
        <v>107</v>
      </c>
      <c r="D135" s="20"/>
      <c r="E135" s="20"/>
      <c r="F135" s="39" t="s">
        <v>573</v>
      </c>
      <c r="G135" s="20"/>
      <c r="H135" s="20" t="s">
        <v>619</v>
      </c>
      <c r="I135" s="20" t="s">
        <v>569</v>
      </c>
      <c r="J135" s="20">
        <v>255</v>
      </c>
      <c r="K135" s="61"/>
    </row>
    <row r="136" spans="2:11" ht="15" customHeight="1">
      <c r="B136" s="59"/>
      <c r="C136" s="20" t="s">
        <v>596</v>
      </c>
      <c r="D136" s="20"/>
      <c r="E136" s="20"/>
      <c r="F136" s="39" t="s">
        <v>152</v>
      </c>
      <c r="G136" s="20"/>
      <c r="H136" s="20" t="s">
        <v>620</v>
      </c>
      <c r="I136" s="20" t="s">
        <v>598</v>
      </c>
      <c r="J136" s="20"/>
      <c r="K136" s="61"/>
    </row>
    <row r="137" spans="2:11" ht="15" customHeight="1">
      <c r="B137" s="59"/>
      <c r="C137" s="20" t="s">
        <v>599</v>
      </c>
      <c r="D137" s="20"/>
      <c r="E137" s="20"/>
      <c r="F137" s="39" t="s">
        <v>152</v>
      </c>
      <c r="G137" s="20"/>
      <c r="H137" s="20" t="s">
        <v>621</v>
      </c>
      <c r="I137" s="20" t="s">
        <v>601</v>
      </c>
      <c r="J137" s="20"/>
      <c r="K137" s="61"/>
    </row>
    <row r="138" spans="2:11" ht="15" customHeight="1">
      <c r="B138" s="59"/>
      <c r="C138" s="20" t="s">
        <v>602</v>
      </c>
      <c r="D138" s="20"/>
      <c r="E138" s="20"/>
      <c r="F138" s="39" t="s">
        <v>152</v>
      </c>
      <c r="G138" s="20"/>
      <c r="H138" s="20" t="s">
        <v>602</v>
      </c>
      <c r="I138" s="20" t="s">
        <v>601</v>
      </c>
      <c r="J138" s="20"/>
      <c r="K138" s="61"/>
    </row>
    <row r="139" spans="2:11" ht="15" customHeight="1">
      <c r="B139" s="59"/>
      <c r="C139" s="20" t="s">
        <v>36</v>
      </c>
      <c r="D139" s="20"/>
      <c r="E139" s="20"/>
      <c r="F139" s="39" t="s">
        <v>152</v>
      </c>
      <c r="G139" s="20"/>
      <c r="H139" s="20" t="s">
        <v>622</v>
      </c>
      <c r="I139" s="20" t="s">
        <v>601</v>
      </c>
      <c r="J139" s="20"/>
      <c r="K139" s="61"/>
    </row>
    <row r="140" spans="2:11" ht="15" customHeight="1">
      <c r="B140" s="59"/>
      <c r="C140" s="20" t="s">
        <v>623</v>
      </c>
      <c r="D140" s="20"/>
      <c r="E140" s="20"/>
      <c r="F140" s="39" t="s">
        <v>152</v>
      </c>
      <c r="G140" s="20"/>
      <c r="H140" s="20" t="s">
        <v>624</v>
      </c>
      <c r="I140" s="20" t="s">
        <v>601</v>
      </c>
      <c r="J140" s="20"/>
      <c r="K140" s="61"/>
    </row>
    <row r="141" spans="2:11" ht="15" customHeight="1">
      <c r="B141" s="62"/>
      <c r="C141" s="63"/>
      <c r="D141" s="63"/>
      <c r="E141" s="63"/>
      <c r="F141" s="63"/>
      <c r="G141" s="63"/>
      <c r="H141" s="63"/>
      <c r="I141" s="63"/>
      <c r="J141" s="63"/>
      <c r="K141" s="64"/>
    </row>
    <row r="142" spans="2:11" ht="18.75" customHeight="1">
      <c r="B142" s="16"/>
      <c r="C142" s="16"/>
      <c r="D142" s="16"/>
      <c r="E142" s="16"/>
      <c r="F142" s="51"/>
      <c r="G142" s="16"/>
      <c r="H142" s="16"/>
      <c r="I142" s="16"/>
      <c r="J142" s="16"/>
      <c r="K142" s="16"/>
    </row>
    <row r="143" spans="2:11" ht="18.75" customHeight="1">
      <c r="B143" s="26"/>
      <c r="C143" s="26"/>
      <c r="D143" s="26"/>
      <c r="E143" s="26"/>
      <c r="F143" s="26"/>
      <c r="G143" s="26"/>
      <c r="H143" s="26"/>
      <c r="I143" s="26"/>
      <c r="J143" s="26"/>
      <c r="K143" s="26"/>
    </row>
    <row r="144" spans="2:11" ht="7.5" customHeight="1">
      <c r="B144" s="27"/>
      <c r="C144" s="28"/>
      <c r="D144" s="28"/>
      <c r="E144" s="28"/>
      <c r="F144" s="28"/>
      <c r="G144" s="28"/>
      <c r="H144" s="28"/>
      <c r="I144" s="28"/>
      <c r="J144" s="28"/>
      <c r="K144" s="29"/>
    </row>
    <row r="145" spans="2:11" ht="45" customHeight="1">
      <c r="B145" s="30"/>
      <c r="C145" s="207" t="s">
        <v>625</v>
      </c>
      <c r="D145" s="207"/>
      <c r="E145" s="207"/>
      <c r="F145" s="207"/>
      <c r="G145" s="207"/>
      <c r="H145" s="207"/>
      <c r="I145" s="207"/>
      <c r="J145" s="207"/>
      <c r="K145" s="31"/>
    </row>
    <row r="146" spans="2:11" ht="17.25" customHeight="1">
      <c r="B146" s="30"/>
      <c r="C146" s="32" t="s">
        <v>562</v>
      </c>
      <c r="D146" s="32"/>
      <c r="E146" s="32"/>
      <c r="F146" s="32" t="s">
        <v>563</v>
      </c>
      <c r="G146" s="33"/>
      <c r="H146" s="32" t="s">
        <v>102</v>
      </c>
      <c r="I146" s="32" t="s">
        <v>55</v>
      </c>
      <c r="J146" s="32" t="s">
        <v>564</v>
      </c>
      <c r="K146" s="31"/>
    </row>
    <row r="147" spans="2:11" ht="17.25" customHeight="1">
      <c r="B147" s="30"/>
      <c r="C147" s="34" t="s">
        <v>565</v>
      </c>
      <c r="D147" s="34"/>
      <c r="E147" s="34"/>
      <c r="F147" s="35" t="s">
        <v>566</v>
      </c>
      <c r="G147" s="36"/>
      <c r="H147" s="34"/>
      <c r="I147" s="34"/>
      <c r="J147" s="34" t="s">
        <v>567</v>
      </c>
      <c r="K147" s="31"/>
    </row>
    <row r="148" spans="2:11" ht="5.25" customHeight="1">
      <c r="B148" s="40"/>
      <c r="C148" s="37"/>
      <c r="D148" s="37"/>
      <c r="E148" s="37"/>
      <c r="F148" s="37"/>
      <c r="G148" s="38"/>
      <c r="H148" s="37"/>
      <c r="I148" s="37"/>
      <c r="J148" s="37"/>
      <c r="K148" s="61"/>
    </row>
    <row r="149" spans="2:11" ht="15" customHeight="1">
      <c r="B149" s="40"/>
      <c r="C149" s="65" t="s">
        <v>570</v>
      </c>
      <c r="D149" s="20"/>
      <c r="E149" s="20"/>
      <c r="F149" s="66" t="s">
        <v>152</v>
      </c>
      <c r="G149" s="20"/>
      <c r="H149" s="65" t="s">
        <v>606</v>
      </c>
      <c r="I149" s="65" t="s">
        <v>569</v>
      </c>
      <c r="J149" s="65">
        <v>120</v>
      </c>
      <c r="K149" s="61"/>
    </row>
    <row r="150" spans="2:11" ht="15" customHeight="1">
      <c r="B150" s="40"/>
      <c r="C150" s="65" t="s">
        <v>615</v>
      </c>
      <c r="D150" s="20"/>
      <c r="E150" s="20"/>
      <c r="F150" s="66" t="s">
        <v>152</v>
      </c>
      <c r="G150" s="20"/>
      <c r="H150" s="65" t="s">
        <v>626</v>
      </c>
      <c r="I150" s="65" t="s">
        <v>569</v>
      </c>
      <c r="J150" s="65" t="s">
        <v>617</v>
      </c>
      <c r="K150" s="61"/>
    </row>
    <row r="151" spans="2:11" ht="15" customHeight="1">
      <c r="B151" s="40"/>
      <c r="C151" s="65" t="s">
        <v>517</v>
      </c>
      <c r="D151" s="20"/>
      <c r="E151" s="20"/>
      <c r="F151" s="66" t="s">
        <v>152</v>
      </c>
      <c r="G151" s="20"/>
      <c r="H151" s="65" t="s">
        <v>627</v>
      </c>
      <c r="I151" s="65" t="s">
        <v>569</v>
      </c>
      <c r="J151" s="65" t="s">
        <v>617</v>
      </c>
      <c r="K151" s="61"/>
    </row>
    <row r="152" spans="2:11" ht="15" customHeight="1">
      <c r="B152" s="40"/>
      <c r="C152" s="65" t="s">
        <v>572</v>
      </c>
      <c r="D152" s="20"/>
      <c r="E152" s="20"/>
      <c r="F152" s="66" t="s">
        <v>573</v>
      </c>
      <c r="G152" s="20"/>
      <c r="H152" s="65" t="s">
        <v>606</v>
      </c>
      <c r="I152" s="65" t="s">
        <v>569</v>
      </c>
      <c r="J152" s="65">
        <v>50</v>
      </c>
      <c r="K152" s="61"/>
    </row>
    <row r="153" spans="2:11" ht="15" customHeight="1">
      <c r="B153" s="40"/>
      <c r="C153" s="65" t="s">
        <v>575</v>
      </c>
      <c r="D153" s="20"/>
      <c r="E153" s="20"/>
      <c r="F153" s="66" t="s">
        <v>152</v>
      </c>
      <c r="G153" s="20"/>
      <c r="H153" s="65" t="s">
        <v>606</v>
      </c>
      <c r="I153" s="65" t="s">
        <v>577</v>
      </c>
      <c r="J153" s="65"/>
      <c r="K153" s="61"/>
    </row>
    <row r="154" spans="2:11" ht="15" customHeight="1">
      <c r="B154" s="40"/>
      <c r="C154" s="65" t="s">
        <v>586</v>
      </c>
      <c r="D154" s="20"/>
      <c r="E154" s="20"/>
      <c r="F154" s="66" t="s">
        <v>573</v>
      </c>
      <c r="G154" s="20"/>
      <c r="H154" s="65" t="s">
        <v>606</v>
      </c>
      <c r="I154" s="65" t="s">
        <v>569</v>
      </c>
      <c r="J154" s="65">
        <v>50</v>
      </c>
      <c r="K154" s="61"/>
    </row>
    <row r="155" spans="2:11" ht="15" customHeight="1">
      <c r="B155" s="40"/>
      <c r="C155" s="65" t="s">
        <v>594</v>
      </c>
      <c r="D155" s="20"/>
      <c r="E155" s="20"/>
      <c r="F155" s="66" t="s">
        <v>573</v>
      </c>
      <c r="G155" s="20"/>
      <c r="H155" s="65" t="s">
        <v>606</v>
      </c>
      <c r="I155" s="65" t="s">
        <v>569</v>
      </c>
      <c r="J155" s="65">
        <v>50</v>
      </c>
      <c r="K155" s="61"/>
    </row>
    <row r="156" spans="2:11" ht="15" customHeight="1">
      <c r="B156" s="40"/>
      <c r="C156" s="65" t="s">
        <v>592</v>
      </c>
      <c r="D156" s="20"/>
      <c r="E156" s="20"/>
      <c r="F156" s="66" t="s">
        <v>573</v>
      </c>
      <c r="G156" s="20"/>
      <c r="H156" s="65" t="s">
        <v>606</v>
      </c>
      <c r="I156" s="65" t="s">
        <v>569</v>
      </c>
      <c r="J156" s="65">
        <v>50</v>
      </c>
      <c r="K156" s="61"/>
    </row>
    <row r="157" spans="2:11" ht="15" customHeight="1">
      <c r="B157" s="40"/>
      <c r="C157" s="65" t="s">
        <v>90</v>
      </c>
      <c r="D157" s="20"/>
      <c r="E157" s="20"/>
      <c r="F157" s="66" t="s">
        <v>152</v>
      </c>
      <c r="G157" s="20"/>
      <c r="H157" s="65" t="s">
        <v>628</v>
      </c>
      <c r="I157" s="65" t="s">
        <v>569</v>
      </c>
      <c r="J157" s="65" t="s">
        <v>629</v>
      </c>
      <c r="K157" s="61"/>
    </row>
    <row r="158" spans="2:11" ht="15" customHeight="1">
      <c r="B158" s="40"/>
      <c r="C158" s="65" t="s">
        <v>630</v>
      </c>
      <c r="D158" s="20"/>
      <c r="E158" s="20"/>
      <c r="F158" s="66" t="s">
        <v>152</v>
      </c>
      <c r="G158" s="20"/>
      <c r="H158" s="65" t="s">
        <v>631</v>
      </c>
      <c r="I158" s="65" t="s">
        <v>601</v>
      </c>
      <c r="J158" s="65"/>
      <c r="K158" s="61"/>
    </row>
    <row r="159" spans="2:11" ht="15" customHeight="1">
      <c r="B159" s="67"/>
      <c r="C159" s="49"/>
      <c r="D159" s="49"/>
      <c r="E159" s="49"/>
      <c r="F159" s="49"/>
      <c r="G159" s="49"/>
      <c r="H159" s="49"/>
      <c r="I159" s="49"/>
      <c r="J159" s="49"/>
      <c r="K159" s="68"/>
    </row>
    <row r="160" spans="2:11" ht="18.75" customHeight="1">
      <c r="B160" s="16"/>
      <c r="C160" s="20"/>
      <c r="D160" s="20"/>
      <c r="E160" s="20"/>
      <c r="F160" s="39"/>
      <c r="G160" s="20"/>
      <c r="H160" s="20"/>
      <c r="I160" s="20"/>
      <c r="J160" s="20"/>
      <c r="K160" s="16"/>
    </row>
    <row r="161" spans="2:11" ht="18.75" customHeight="1">
      <c r="B161" s="26"/>
      <c r="C161" s="26"/>
      <c r="D161" s="26"/>
      <c r="E161" s="26"/>
      <c r="F161" s="26"/>
      <c r="G161" s="26"/>
      <c r="H161" s="26"/>
      <c r="I161" s="26"/>
      <c r="J161" s="26"/>
      <c r="K161" s="26"/>
    </row>
    <row r="162" spans="2:11" ht="7.5" customHeight="1">
      <c r="B162" s="8"/>
      <c r="C162" s="9"/>
      <c r="D162" s="9"/>
      <c r="E162" s="9"/>
      <c r="F162" s="9"/>
      <c r="G162" s="9"/>
      <c r="H162" s="9"/>
      <c r="I162" s="9"/>
      <c r="J162" s="9"/>
      <c r="K162" s="10"/>
    </row>
    <row r="163" spans="2:11" ht="45" customHeight="1">
      <c r="B163" s="11"/>
      <c r="C163" s="204" t="s">
        <v>632</v>
      </c>
      <c r="D163" s="204"/>
      <c r="E163" s="204"/>
      <c r="F163" s="204"/>
      <c r="G163" s="204"/>
      <c r="H163" s="204"/>
      <c r="I163" s="204"/>
      <c r="J163" s="204"/>
      <c r="K163" s="12"/>
    </row>
    <row r="164" spans="2:11" ht="17.25" customHeight="1">
      <c r="B164" s="11"/>
      <c r="C164" s="32" t="s">
        <v>562</v>
      </c>
      <c r="D164" s="32"/>
      <c r="E164" s="32"/>
      <c r="F164" s="32" t="s">
        <v>563</v>
      </c>
      <c r="G164" s="69"/>
      <c r="H164" s="70" t="s">
        <v>102</v>
      </c>
      <c r="I164" s="70" t="s">
        <v>55</v>
      </c>
      <c r="J164" s="32" t="s">
        <v>564</v>
      </c>
      <c r="K164" s="12"/>
    </row>
    <row r="165" spans="2:11" ht="17.25" customHeight="1">
      <c r="B165" s="13"/>
      <c r="C165" s="34" t="s">
        <v>565</v>
      </c>
      <c r="D165" s="34"/>
      <c r="E165" s="34"/>
      <c r="F165" s="35" t="s">
        <v>566</v>
      </c>
      <c r="G165" s="71"/>
      <c r="H165" s="72"/>
      <c r="I165" s="72"/>
      <c r="J165" s="34" t="s">
        <v>567</v>
      </c>
      <c r="K165" s="14"/>
    </row>
    <row r="166" spans="2:11" ht="5.25" customHeight="1">
      <c r="B166" s="40"/>
      <c r="C166" s="37"/>
      <c r="D166" s="37"/>
      <c r="E166" s="37"/>
      <c r="F166" s="37"/>
      <c r="G166" s="38"/>
      <c r="H166" s="37"/>
      <c r="I166" s="37"/>
      <c r="J166" s="37"/>
      <c r="K166" s="61"/>
    </row>
    <row r="167" spans="2:11" ht="15" customHeight="1">
      <c r="B167" s="40"/>
      <c r="C167" s="20" t="s">
        <v>570</v>
      </c>
      <c r="D167" s="20"/>
      <c r="E167" s="20"/>
      <c r="F167" s="39" t="s">
        <v>152</v>
      </c>
      <c r="G167" s="20"/>
      <c r="H167" s="20" t="s">
        <v>606</v>
      </c>
      <c r="I167" s="20" t="s">
        <v>569</v>
      </c>
      <c r="J167" s="20">
        <v>120</v>
      </c>
      <c r="K167" s="61"/>
    </row>
    <row r="168" spans="2:11" ht="15" customHeight="1">
      <c r="B168" s="40"/>
      <c r="C168" s="20" t="s">
        <v>615</v>
      </c>
      <c r="D168" s="20"/>
      <c r="E168" s="20"/>
      <c r="F168" s="39" t="s">
        <v>152</v>
      </c>
      <c r="G168" s="20"/>
      <c r="H168" s="20" t="s">
        <v>616</v>
      </c>
      <c r="I168" s="20" t="s">
        <v>569</v>
      </c>
      <c r="J168" s="20" t="s">
        <v>617</v>
      </c>
      <c r="K168" s="61"/>
    </row>
    <row r="169" spans="2:11" ht="15" customHeight="1">
      <c r="B169" s="40"/>
      <c r="C169" s="20" t="s">
        <v>517</v>
      </c>
      <c r="D169" s="20"/>
      <c r="E169" s="20"/>
      <c r="F169" s="39" t="s">
        <v>152</v>
      </c>
      <c r="G169" s="20"/>
      <c r="H169" s="20" t="s">
        <v>633</v>
      </c>
      <c r="I169" s="20" t="s">
        <v>569</v>
      </c>
      <c r="J169" s="20" t="s">
        <v>617</v>
      </c>
      <c r="K169" s="61"/>
    </row>
    <row r="170" spans="2:11" ht="15" customHeight="1">
      <c r="B170" s="40"/>
      <c r="C170" s="20" t="s">
        <v>572</v>
      </c>
      <c r="D170" s="20"/>
      <c r="E170" s="20"/>
      <c r="F170" s="39" t="s">
        <v>573</v>
      </c>
      <c r="G170" s="20"/>
      <c r="H170" s="20" t="s">
        <v>633</v>
      </c>
      <c r="I170" s="20" t="s">
        <v>569</v>
      </c>
      <c r="J170" s="20">
        <v>50</v>
      </c>
      <c r="K170" s="61"/>
    </row>
    <row r="171" spans="2:11" ht="15" customHeight="1">
      <c r="B171" s="40"/>
      <c r="C171" s="20" t="s">
        <v>575</v>
      </c>
      <c r="D171" s="20"/>
      <c r="E171" s="20"/>
      <c r="F171" s="39" t="s">
        <v>152</v>
      </c>
      <c r="G171" s="20"/>
      <c r="H171" s="20" t="s">
        <v>633</v>
      </c>
      <c r="I171" s="20" t="s">
        <v>577</v>
      </c>
      <c r="J171" s="20"/>
      <c r="K171" s="61"/>
    </row>
    <row r="172" spans="2:11" ht="15" customHeight="1">
      <c r="B172" s="40"/>
      <c r="C172" s="20" t="s">
        <v>586</v>
      </c>
      <c r="D172" s="20"/>
      <c r="E172" s="20"/>
      <c r="F172" s="39" t="s">
        <v>573</v>
      </c>
      <c r="G172" s="20"/>
      <c r="H172" s="20" t="s">
        <v>633</v>
      </c>
      <c r="I172" s="20" t="s">
        <v>569</v>
      </c>
      <c r="J172" s="20">
        <v>50</v>
      </c>
      <c r="K172" s="61"/>
    </row>
    <row r="173" spans="2:11" ht="15" customHeight="1">
      <c r="B173" s="40"/>
      <c r="C173" s="20" t="s">
        <v>594</v>
      </c>
      <c r="D173" s="20"/>
      <c r="E173" s="20"/>
      <c r="F173" s="39" t="s">
        <v>573</v>
      </c>
      <c r="G173" s="20"/>
      <c r="H173" s="20" t="s">
        <v>633</v>
      </c>
      <c r="I173" s="20" t="s">
        <v>569</v>
      </c>
      <c r="J173" s="20">
        <v>50</v>
      </c>
      <c r="K173" s="61"/>
    </row>
    <row r="174" spans="2:11" ht="15" customHeight="1">
      <c r="B174" s="40"/>
      <c r="C174" s="20" t="s">
        <v>592</v>
      </c>
      <c r="D174" s="20"/>
      <c r="E174" s="20"/>
      <c r="F174" s="39" t="s">
        <v>573</v>
      </c>
      <c r="G174" s="20"/>
      <c r="H174" s="20" t="s">
        <v>633</v>
      </c>
      <c r="I174" s="20" t="s">
        <v>569</v>
      </c>
      <c r="J174" s="20">
        <v>50</v>
      </c>
      <c r="K174" s="61"/>
    </row>
    <row r="175" spans="2:11" ht="15" customHeight="1">
      <c r="B175" s="40"/>
      <c r="C175" s="20" t="s">
        <v>101</v>
      </c>
      <c r="D175" s="20"/>
      <c r="E175" s="20"/>
      <c r="F175" s="39" t="s">
        <v>152</v>
      </c>
      <c r="G175" s="20"/>
      <c r="H175" s="20" t="s">
        <v>634</v>
      </c>
      <c r="I175" s="20" t="s">
        <v>635</v>
      </c>
      <c r="J175" s="20"/>
      <c r="K175" s="61"/>
    </row>
    <row r="176" spans="2:11" ht="15" customHeight="1">
      <c r="B176" s="40"/>
      <c r="C176" s="20" t="s">
        <v>55</v>
      </c>
      <c r="D176" s="20"/>
      <c r="E176" s="20"/>
      <c r="F176" s="39" t="s">
        <v>152</v>
      </c>
      <c r="G176" s="20"/>
      <c r="H176" s="20" t="s">
        <v>636</v>
      </c>
      <c r="I176" s="20" t="s">
        <v>637</v>
      </c>
      <c r="J176" s="20">
        <v>1</v>
      </c>
      <c r="K176" s="61"/>
    </row>
    <row r="177" spans="2:11" ht="15" customHeight="1">
      <c r="B177" s="40"/>
      <c r="C177" s="20" t="s">
        <v>51</v>
      </c>
      <c r="D177" s="20"/>
      <c r="E177" s="20"/>
      <c r="F177" s="39" t="s">
        <v>152</v>
      </c>
      <c r="G177" s="20"/>
      <c r="H177" s="20" t="s">
        <v>638</v>
      </c>
      <c r="I177" s="20" t="s">
        <v>569</v>
      </c>
      <c r="J177" s="20">
        <v>20</v>
      </c>
      <c r="K177" s="61"/>
    </row>
    <row r="178" spans="2:11" ht="15" customHeight="1">
      <c r="B178" s="40"/>
      <c r="C178" s="20" t="s">
        <v>102</v>
      </c>
      <c r="D178" s="20"/>
      <c r="E178" s="20"/>
      <c r="F178" s="39" t="s">
        <v>152</v>
      </c>
      <c r="G178" s="20"/>
      <c r="H178" s="20" t="s">
        <v>639</v>
      </c>
      <c r="I178" s="20" t="s">
        <v>569</v>
      </c>
      <c r="J178" s="20">
        <v>255</v>
      </c>
      <c r="K178" s="61"/>
    </row>
    <row r="179" spans="2:11" ht="15" customHeight="1">
      <c r="B179" s="40"/>
      <c r="C179" s="20" t="s">
        <v>103</v>
      </c>
      <c r="D179" s="20"/>
      <c r="E179" s="20"/>
      <c r="F179" s="39" t="s">
        <v>152</v>
      </c>
      <c r="G179" s="20"/>
      <c r="H179" s="20" t="s">
        <v>533</v>
      </c>
      <c r="I179" s="20" t="s">
        <v>569</v>
      </c>
      <c r="J179" s="20">
        <v>10</v>
      </c>
      <c r="K179" s="61"/>
    </row>
    <row r="180" spans="2:11" ht="15" customHeight="1">
      <c r="B180" s="40"/>
      <c r="C180" s="20" t="s">
        <v>104</v>
      </c>
      <c r="D180" s="20"/>
      <c r="E180" s="20"/>
      <c r="F180" s="39" t="s">
        <v>152</v>
      </c>
      <c r="G180" s="20"/>
      <c r="H180" s="20" t="s">
        <v>640</v>
      </c>
      <c r="I180" s="20" t="s">
        <v>601</v>
      </c>
      <c r="J180" s="20"/>
      <c r="K180" s="61"/>
    </row>
    <row r="181" spans="2:11" ht="15" customHeight="1">
      <c r="B181" s="40"/>
      <c r="C181" s="20" t="s">
        <v>641</v>
      </c>
      <c r="D181" s="20"/>
      <c r="E181" s="20"/>
      <c r="F181" s="39" t="s">
        <v>152</v>
      </c>
      <c r="G181" s="20"/>
      <c r="H181" s="20" t="s">
        <v>642</v>
      </c>
      <c r="I181" s="20" t="s">
        <v>601</v>
      </c>
      <c r="J181" s="20"/>
      <c r="K181" s="61"/>
    </row>
    <row r="182" spans="2:11" ht="15" customHeight="1">
      <c r="B182" s="40"/>
      <c r="C182" s="20" t="s">
        <v>630</v>
      </c>
      <c r="D182" s="20"/>
      <c r="E182" s="20"/>
      <c r="F182" s="39" t="s">
        <v>152</v>
      </c>
      <c r="G182" s="20"/>
      <c r="H182" s="20" t="s">
        <v>643</v>
      </c>
      <c r="I182" s="20" t="s">
        <v>601</v>
      </c>
      <c r="J182" s="20"/>
      <c r="K182" s="61"/>
    </row>
    <row r="183" spans="2:11" ht="15" customHeight="1">
      <c r="B183" s="40"/>
      <c r="C183" s="20" t="s">
        <v>106</v>
      </c>
      <c r="D183" s="20"/>
      <c r="E183" s="20"/>
      <c r="F183" s="39" t="s">
        <v>573</v>
      </c>
      <c r="G183" s="20"/>
      <c r="H183" s="20" t="s">
        <v>644</v>
      </c>
      <c r="I183" s="20" t="s">
        <v>569</v>
      </c>
      <c r="J183" s="20">
        <v>50</v>
      </c>
      <c r="K183" s="61"/>
    </row>
    <row r="184" spans="2:11" ht="15" customHeight="1">
      <c r="B184" s="40"/>
      <c r="C184" s="20" t="s">
        <v>645</v>
      </c>
      <c r="D184" s="20"/>
      <c r="E184" s="20"/>
      <c r="F184" s="39" t="s">
        <v>573</v>
      </c>
      <c r="G184" s="20"/>
      <c r="H184" s="20" t="s">
        <v>646</v>
      </c>
      <c r="I184" s="20" t="s">
        <v>647</v>
      </c>
      <c r="J184" s="20"/>
      <c r="K184" s="61"/>
    </row>
    <row r="185" spans="2:11" ht="15" customHeight="1">
      <c r="B185" s="40"/>
      <c r="C185" s="20" t="s">
        <v>648</v>
      </c>
      <c r="D185" s="20"/>
      <c r="E185" s="20"/>
      <c r="F185" s="39" t="s">
        <v>573</v>
      </c>
      <c r="G185" s="20"/>
      <c r="H185" s="20" t="s">
        <v>649</v>
      </c>
      <c r="I185" s="20" t="s">
        <v>647</v>
      </c>
      <c r="J185" s="20"/>
      <c r="K185" s="61"/>
    </row>
    <row r="186" spans="2:11" ht="15" customHeight="1">
      <c r="B186" s="40"/>
      <c r="C186" s="20" t="s">
        <v>650</v>
      </c>
      <c r="D186" s="20"/>
      <c r="E186" s="20"/>
      <c r="F186" s="39" t="s">
        <v>573</v>
      </c>
      <c r="G186" s="20"/>
      <c r="H186" s="20" t="s">
        <v>651</v>
      </c>
      <c r="I186" s="20" t="s">
        <v>647</v>
      </c>
      <c r="J186" s="20"/>
      <c r="K186" s="61"/>
    </row>
    <row r="187" spans="2:11" ht="15" customHeight="1">
      <c r="B187" s="40"/>
      <c r="C187" s="73" t="s">
        <v>652</v>
      </c>
      <c r="D187" s="20"/>
      <c r="E187" s="20"/>
      <c r="F187" s="39" t="s">
        <v>573</v>
      </c>
      <c r="G187" s="20"/>
      <c r="H187" s="20" t="s">
        <v>653</v>
      </c>
      <c r="I187" s="20" t="s">
        <v>654</v>
      </c>
      <c r="J187" s="74" t="s">
        <v>655</v>
      </c>
      <c r="K187" s="61"/>
    </row>
    <row r="188" spans="2:11" ht="15" customHeight="1">
      <c r="B188" s="40"/>
      <c r="C188" s="25" t="s">
        <v>40</v>
      </c>
      <c r="D188" s="20"/>
      <c r="E188" s="20"/>
      <c r="F188" s="39" t="s">
        <v>152</v>
      </c>
      <c r="G188" s="20"/>
      <c r="H188" s="16" t="s">
        <v>656</v>
      </c>
      <c r="I188" s="20" t="s">
        <v>657</v>
      </c>
      <c r="J188" s="20"/>
      <c r="K188" s="61"/>
    </row>
    <row r="189" spans="2:11" ht="15" customHeight="1">
      <c r="B189" s="40"/>
      <c r="C189" s="25" t="s">
        <v>658</v>
      </c>
      <c r="D189" s="20"/>
      <c r="E189" s="20"/>
      <c r="F189" s="39" t="s">
        <v>152</v>
      </c>
      <c r="G189" s="20"/>
      <c r="H189" s="20" t="s">
        <v>659</v>
      </c>
      <c r="I189" s="20" t="s">
        <v>601</v>
      </c>
      <c r="J189" s="20"/>
      <c r="K189" s="61"/>
    </row>
    <row r="190" spans="2:11" ht="15" customHeight="1">
      <c r="B190" s="40"/>
      <c r="C190" s="25" t="s">
        <v>660</v>
      </c>
      <c r="D190" s="20"/>
      <c r="E190" s="20"/>
      <c r="F190" s="39" t="s">
        <v>152</v>
      </c>
      <c r="G190" s="20"/>
      <c r="H190" s="20" t="s">
        <v>661</v>
      </c>
      <c r="I190" s="20" t="s">
        <v>601</v>
      </c>
      <c r="J190" s="20"/>
      <c r="K190" s="61"/>
    </row>
    <row r="191" spans="2:11" ht="15" customHeight="1">
      <c r="B191" s="40"/>
      <c r="C191" s="25" t="s">
        <v>662</v>
      </c>
      <c r="D191" s="20"/>
      <c r="E191" s="20"/>
      <c r="F191" s="39" t="s">
        <v>573</v>
      </c>
      <c r="G191" s="20"/>
      <c r="H191" s="20" t="s">
        <v>663</v>
      </c>
      <c r="I191" s="20" t="s">
        <v>601</v>
      </c>
      <c r="J191" s="20"/>
      <c r="K191" s="61"/>
    </row>
    <row r="192" spans="2:11" ht="15" customHeight="1">
      <c r="B192" s="67"/>
      <c r="C192" s="75"/>
      <c r="D192" s="49"/>
      <c r="E192" s="49"/>
      <c r="F192" s="49"/>
      <c r="G192" s="49"/>
      <c r="H192" s="49"/>
      <c r="I192" s="49"/>
      <c r="J192" s="49"/>
      <c r="K192" s="68"/>
    </row>
    <row r="193" spans="2:11" ht="18.75" customHeight="1">
      <c r="B193" s="16"/>
      <c r="C193" s="20"/>
      <c r="D193" s="20"/>
      <c r="E193" s="20"/>
      <c r="F193" s="39"/>
      <c r="G193" s="20"/>
      <c r="H193" s="20"/>
      <c r="I193" s="20"/>
      <c r="J193" s="20"/>
      <c r="K193" s="16"/>
    </row>
    <row r="194" spans="2:11" ht="18.75" customHeight="1">
      <c r="B194" s="16"/>
      <c r="C194" s="20"/>
      <c r="D194" s="20"/>
      <c r="E194" s="20"/>
      <c r="F194" s="39"/>
      <c r="G194" s="20"/>
      <c r="H194" s="20"/>
      <c r="I194" s="20"/>
      <c r="J194" s="20"/>
      <c r="K194" s="16"/>
    </row>
    <row r="195" spans="2:11" ht="18.75" customHeight="1">
      <c r="B195" s="26"/>
      <c r="C195" s="26"/>
      <c r="D195" s="26"/>
      <c r="E195" s="26"/>
      <c r="F195" s="26"/>
      <c r="G195" s="26"/>
      <c r="H195" s="26"/>
      <c r="I195" s="26"/>
      <c r="J195" s="26"/>
      <c r="K195" s="26"/>
    </row>
    <row r="196" spans="2:11">
      <c r="B196" s="8"/>
      <c r="C196" s="9"/>
      <c r="D196" s="9"/>
      <c r="E196" s="9"/>
      <c r="F196" s="9"/>
      <c r="G196" s="9"/>
      <c r="H196" s="9"/>
      <c r="I196" s="9"/>
      <c r="J196" s="9"/>
      <c r="K196" s="10"/>
    </row>
    <row r="197" spans="2:11" ht="21">
      <c r="B197" s="11"/>
      <c r="C197" s="204" t="s">
        <v>664</v>
      </c>
      <c r="D197" s="204"/>
      <c r="E197" s="204"/>
      <c r="F197" s="204"/>
      <c r="G197" s="204"/>
      <c r="H197" s="204"/>
      <c r="I197" s="204"/>
      <c r="J197" s="204"/>
      <c r="K197" s="12"/>
    </row>
    <row r="198" spans="2:11" ht="25.5" customHeight="1">
      <c r="B198" s="11"/>
      <c r="C198" s="76" t="s">
        <v>665</v>
      </c>
      <c r="D198" s="76"/>
      <c r="E198" s="76"/>
      <c r="F198" s="76" t="s">
        <v>666</v>
      </c>
      <c r="G198" s="77"/>
      <c r="H198" s="208" t="s">
        <v>667</v>
      </c>
      <c r="I198" s="208"/>
      <c r="J198" s="208"/>
      <c r="K198" s="12"/>
    </row>
    <row r="199" spans="2:11" ht="5.25" customHeight="1">
      <c r="B199" s="40"/>
      <c r="C199" s="37"/>
      <c r="D199" s="37"/>
      <c r="E199" s="37"/>
      <c r="F199" s="37"/>
      <c r="G199" s="20"/>
      <c r="H199" s="37"/>
      <c r="I199" s="37"/>
      <c r="J199" s="37"/>
      <c r="K199" s="61"/>
    </row>
    <row r="200" spans="2:11" ht="15" customHeight="1">
      <c r="B200" s="40"/>
      <c r="C200" s="20" t="s">
        <v>657</v>
      </c>
      <c r="D200" s="20"/>
      <c r="E200" s="20"/>
      <c r="F200" s="39" t="s">
        <v>41</v>
      </c>
      <c r="G200" s="20"/>
      <c r="H200" s="209" t="s">
        <v>668</v>
      </c>
      <c r="I200" s="209"/>
      <c r="J200" s="209"/>
      <c r="K200" s="61"/>
    </row>
    <row r="201" spans="2:11" ht="15" customHeight="1">
      <c r="B201" s="40"/>
      <c r="C201" s="46"/>
      <c r="D201" s="20"/>
      <c r="E201" s="20"/>
      <c r="F201" s="39" t="s">
        <v>42</v>
      </c>
      <c r="G201" s="20"/>
      <c r="H201" s="209" t="s">
        <v>669</v>
      </c>
      <c r="I201" s="209"/>
      <c r="J201" s="209"/>
      <c r="K201" s="61"/>
    </row>
    <row r="202" spans="2:11" ht="15" customHeight="1">
      <c r="B202" s="40"/>
      <c r="C202" s="46"/>
      <c r="D202" s="20"/>
      <c r="E202" s="20"/>
      <c r="F202" s="39" t="s">
        <v>45</v>
      </c>
      <c r="G202" s="20"/>
      <c r="H202" s="209" t="s">
        <v>670</v>
      </c>
      <c r="I202" s="209"/>
      <c r="J202" s="209"/>
      <c r="K202" s="61"/>
    </row>
    <row r="203" spans="2:11" ht="15" customHeight="1">
      <c r="B203" s="40"/>
      <c r="C203" s="20"/>
      <c r="D203" s="20"/>
      <c r="E203" s="20"/>
      <c r="F203" s="39" t="s">
        <v>43</v>
      </c>
      <c r="G203" s="20"/>
      <c r="H203" s="209" t="s">
        <v>671</v>
      </c>
      <c r="I203" s="209"/>
      <c r="J203" s="209"/>
      <c r="K203" s="61"/>
    </row>
    <row r="204" spans="2:11" ht="15" customHeight="1">
      <c r="B204" s="40"/>
      <c r="C204" s="20"/>
      <c r="D204" s="20"/>
      <c r="E204" s="20"/>
      <c r="F204" s="39" t="s">
        <v>44</v>
      </c>
      <c r="G204" s="20"/>
      <c r="H204" s="209" t="s">
        <v>672</v>
      </c>
      <c r="I204" s="209"/>
      <c r="J204" s="209"/>
      <c r="K204" s="61"/>
    </row>
    <row r="205" spans="2:11" ht="15" customHeight="1">
      <c r="B205" s="40"/>
      <c r="C205" s="20"/>
      <c r="D205" s="20"/>
      <c r="E205" s="20"/>
      <c r="F205" s="39"/>
      <c r="G205" s="20"/>
      <c r="H205" s="20"/>
      <c r="I205" s="20"/>
      <c r="J205" s="20"/>
      <c r="K205" s="61"/>
    </row>
    <row r="206" spans="2:11" ht="15" customHeight="1">
      <c r="B206" s="40"/>
      <c r="C206" s="20" t="s">
        <v>613</v>
      </c>
      <c r="D206" s="20"/>
      <c r="E206" s="20"/>
      <c r="F206" s="39" t="s">
        <v>77</v>
      </c>
      <c r="G206" s="20"/>
      <c r="H206" s="209" t="s">
        <v>673</v>
      </c>
      <c r="I206" s="209"/>
      <c r="J206" s="209"/>
      <c r="K206" s="61"/>
    </row>
    <row r="207" spans="2:11" ht="15" customHeight="1">
      <c r="B207" s="40"/>
      <c r="C207" s="46"/>
      <c r="D207" s="20"/>
      <c r="E207" s="20"/>
      <c r="F207" s="39" t="s">
        <v>512</v>
      </c>
      <c r="G207" s="20"/>
      <c r="H207" s="209" t="s">
        <v>513</v>
      </c>
      <c r="I207" s="209"/>
      <c r="J207" s="209"/>
      <c r="K207" s="61"/>
    </row>
    <row r="208" spans="2:11" ht="15" customHeight="1">
      <c r="B208" s="40"/>
      <c r="C208" s="20"/>
      <c r="D208" s="20"/>
      <c r="E208" s="20"/>
      <c r="F208" s="39" t="s">
        <v>510</v>
      </c>
      <c r="G208" s="20"/>
      <c r="H208" s="209" t="s">
        <v>674</v>
      </c>
      <c r="I208" s="209"/>
      <c r="J208" s="209"/>
      <c r="K208" s="61"/>
    </row>
    <row r="209" spans="2:11" ht="15" customHeight="1">
      <c r="B209" s="78"/>
      <c r="C209" s="46"/>
      <c r="D209" s="46"/>
      <c r="E209" s="46"/>
      <c r="F209" s="39" t="s">
        <v>514</v>
      </c>
      <c r="G209" s="25"/>
      <c r="H209" s="210" t="s">
        <v>515</v>
      </c>
      <c r="I209" s="210"/>
      <c r="J209" s="210"/>
      <c r="K209" s="79"/>
    </row>
    <row r="210" spans="2:11" ht="15" customHeight="1">
      <c r="B210" s="78"/>
      <c r="C210" s="46"/>
      <c r="D210" s="46"/>
      <c r="E210" s="46"/>
      <c r="F210" s="39" t="s">
        <v>516</v>
      </c>
      <c r="G210" s="25"/>
      <c r="H210" s="210" t="s">
        <v>675</v>
      </c>
      <c r="I210" s="210"/>
      <c r="J210" s="210"/>
      <c r="K210" s="79"/>
    </row>
    <row r="211" spans="2:11" ht="15" customHeight="1">
      <c r="B211" s="78"/>
      <c r="C211" s="46"/>
      <c r="D211" s="46"/>
      <c r="E211" s="46"/>
      <c r="F211" s="80"/>
      <c r="G211" s="25"/>
      <c r="H211" s="81"/>
      <c r="I211" s="81"/>
      <c r="J211" s="81"/>
      <c r="K211" s="79"/>
    </row>
    <row r="212" spans="2:11" ht="15" customHeight="1">
      <c r="B212" s="78"/>
      <c r="C212" s="20" t="s">
        <v>637</v>
      </c>
      <c r="D212" s="46"/>
      <c r="E212" s="46"/>
      <c r="F212" s="39">
        <v>1</v>
      </c>
      <c r="G212" s="25"/>
      <c r="H212" s="210" t="s">
        <v>676</v>
      </c>
      <c r="I212" s="210"/>
      <c r="J212" s="210"/>
      <c r="K212" s="79"/>
    </row>
    <row r="213" spans="2:11" ht="15" customHeight="1">
      <c r="B213" s="78"/>
      <c r="C213" s="46"/>
      <c r="D213" s="46"/>
      <c r="E213" s="46"/>
      <c r="F213" s="39">
        <v>2</v>
      </c>
      <c r="G213" s="25"/>
      <c r="H213" s="210" t="s">
        <v>677</v>
      </c>
      <c r="I213" s="210"/>
      <c r="J213" s="210"/>
      <c r="K213" s="79"/>
    </row>
    <row r="214" spans="2:11" ht="15" customHeight="1">
      <c r="B214" s="78"/>
      <c r="C214" s="46"/>
      <c r="D214" s="46"/>
      <c r="E214" s="46"/>
      <c r="F214" s="39">
        <v>3</v>
      </c>
      <c r="G214" s="25"/>
      <c r="H214" s="210" t="s">
        <v>678</v>
      </c>
      <c r="I214" s="210"/>
      <c r="J214" s="210"/>
      <c r="K214" s="79"/>
    </row>
    <row r="215" spans="2:11" ht="15" customHeight="1">
      <c r="B215" s="78"/>
      <c r="C215" s="46"/>
      <c r="D215" s="46"/>
      <c r="E215" s="46"/>
      <c r="F215" s="39">
        <v>4</v>
      </c>
      <c r="G215" s="25"/>
      <c r="H215" s="210" t="s">
        <v>679</v>
      </c>
      <c r="I215" s="210"/>
      <c r="J215" s="210"/>
      <c r="K215" s="79"/>
    </row>
    <row r="216" spans="2:11" ht="12.75" customHeight="1">
      <c r="B216" s="82"/>
      <c r="C216" s="83"/>
      <c r="D216" s="83"/>
      <c r="E216" s="83"/>
      <c r="F216" s="83"/>
      <c r="G216" s="83"/>
      <c r="H216" s="83"/>
      <c r="I216" s="83"/>
      <c r="J216" s="83"/>
      <c r="K216" s="84"/>
    </row>
  </sheetData>
  <sheetProtection algorithmName="SHA-512" hashValue="YotHfalP+yl+iSiDrP0x5qV3mU28UI1uKoYb5hodw1C9iVo0BdF9J/jKB0E431tvhkqKyygK2uOGtb5oyxdaAQ==" saltValue="xgRgpgFWf23ilVyXJapssw==" spinCount="100000" sheet="1" formatCells="0" formatColumns="0" formatRows="0" insertColumns="0" insertRows="0" insertHyperlinks="0" deleteColumns="0" deleteRows="0" sort="0" autoFilter="0" pivotTables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D.1.4.D - Silnoproudé roz...</vt:lpstr>
      <vt:lpstr>Pokyny pro vyplnění</vt:lpstr>
      <vt:lpstr>'D.1.4.D - Silnoproudé roz...'!Názvy_tisku</vt:lpstr>
      <vt:lpstr>'Rekapitulace stavby'!Názvy_tisku</vt:lpstr>
      <vt:lpstr>'D.1.4.D - Silnoproudé roz...'!Oblast_tisku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JARDA\user</dc:creator>
  <cp:lastModifiedBy>Rošková Eva</cp:lastModifiedBy>
  <dcterms:created xsi:type="dcterms:W3CDTF">2019-08-19T15:35:56Z</dcterms:created>
  <dcterms:modified xsi:type="dcterms:W3CDTF">2019-10-30T15:23:49Z</dcterms:modified>
</cp:coreProperties>
</file>